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4" activeTab="1"/>
  </bookViews>
  <sheets>
    <sheet name="1.一般公共预算收入表" sheetId="36" r:id="rId1"/>
    <sheet name="2.一般公共预算支出表" sheetId="29" r:id="rId2"/>
    <sheet name="3.一般公共预算本级支出表 " sheetId="38" r:id="rId3"/>
    <sheet name="4.一般公共预算本级基本支出表" sheetId="30" r:id="rId4"/>
    <sheet name="5.税收返还和转移支付分项目" sheetId="31" r:id="rId5"/>
    <sheet name="6.税收返还和转移支付分地区" sheetId="28" r:id="rId6"/>
    <sheet name="7.一般债务限额及余额表" sheetId="5" r:id="rId7"/>
    <sheet name="8.专项债务限额及余额表" sheetId="6" r:id="rId8"/>
    <sheet name="9.2024年县级三公经费预算表" sheetId="20" r:id="rId9"/>
    <sheet name="10.本级收入预算表" sheetId="21" r:id="rId10"/>
    <sheet name="11.政府性基金转移支付表" sheetId="19" r:id="rId11"/>
    <sheet name="12.政府性基金收入表" sheetId="35" r:id="rId12"/>
    <sheet name="13.县本级基金收入表" sheetId="27" r:id="rId13"/>
    <sheet name="14.本级基金支出明细表" sheetId="22" r:id="rId14"/>
    <sheet name="15.政府性基金支出表" sheetId="33" r:id="rId15"/>
    <sheet name="16.国有资本经营收支预算" sheetId="11" r:id="rId16"/>
    <sheet name="17.国有资本经营转移支付表" sheetId="24" r:id="rId17"/>
    <sheet name="18.国有资本经营预算收入表" sheetId="40" r:id="rId18"/>
    <sheet name="19.国有资本经营支出表" sheetId="23" r:id="rId19"/>
    <sheet name="20.本级国有资本经营支出表" sheetId="34" r:id="rId20"/>
    <sheet name="21.社保基金收入表" sheetId="26" r:id="rId21"/>
    <sheet name="22.社保基金支出表" sheetId="25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_FilterDatabase" localSheetId="2" hidden="1">'3.一般公共预算本级支出表 '!$A$1:$G$1286</definedName>
    <definedName name="\a" localSheetId="9">#REF!</definedName>
    <definedName name="\a" localSheetId="2">#REF!</definedName>
    <definedName name="\a">#REF!</definedName>
    <definedName name="\aa" localSheetId="12">#REF!</definedName>
    <definedName name="\aa" localSheetId="13">#REF!</definedName>
    <definedName name="\aa" localSheetId="2">#REF!</definedName>
    <definedName name="\aa">#REF!</definedName>
    <definedName name="\d" localSheetId="9">#REF!</definedName>
    <definedName name="\d" localSheetId="13">#REF!</definedName>
    <definedName name="\d" localSheetId="2">#REF!</definedName>
    <definedName name="\d">#REF!</definedName>
    <definedName name="\P" localSheetId="9">#REF!</definedName>
    <definedName name="\P" localSheetId="2">#REF!</definedName>
    <definedName name="\P">#REF!</definedName>
    <definedName name="\q" localSheetId="9">[1]国家!#REF!</definedName>
    <definedName name="\q" localSheetId="2">[2]国家!#REF!</definedName>
    <definedName name="\q">[2]国家!#REF!</definedName>
    <definedName name="\r" localSheetId="9">#REF!</definedName>
    <definedName name="\r" localSheetId="2">#REF!</definedName>
    <definedName name="\r">#REF!</definedName>
    <definedName name="\x" localSheetId="9">#REF!</definedName>
    <definedName name="\x" localSheetId="13">#REF!</definedName>
    <definedName name="\x" localSheetId="2">#REF!</definedName>
    <definedName name="\x">#REF!</definedName>
    <definedName name="\z" localSheetId="9">#REF!</definedName>
    <definedName name="\z">#N/A</definedName>
    <definedName name="___xlfn.COUNTIFS" hidden="1">#NAME?</definedName>
    <definedName name="__xlfn.COUNTIFS" hidden="1">#NAME?</definedName>
    <definedName name="_1_2003年省级一般预算支出预计分项目明细表" localSheetId="2">#REF!</definedName>
    <definedName name="_1_2003年省级一般预算支出预计分项目明细表">#REF!</definedName>
    <definedName name="_2对比分析表_基数与定额" localSheetId="2">#REF!</definedName>
    <definedName name="_2对比分析表_基数与定额">#REF!</definedName>
    <definedName name="_3对比分析表_基数与定额_1" localSheetId="2">#REF!</definedName>
    <definedName name="_3对比分析表_基数与定额_1">#REF!</definedName>
    <definedName name="_Fill" localSheetId="9" hidden="1">#REF!</definedName>
    <definedName name="_Fill" localSheetId="2" hidden="1">#REF!</definedName>
    <definedName name="_Fill" hidden="1">#REF!</definedName>
    <definedName name="_xlnm._FilterDatabase" localSheetId="1" hidden="1">'2.一般公共预算支出表'!$A$4:$D$1287</definedName>
    <definedName name="_Key1" localSheetId="9" hidden="1">#REF!</definedName>
    <definedName name="_Key1" localSheetId="13" hidden="1">#REF!</definedName>
    <definedName name="_Key1" localSheetId="2" hidden="1">#REF!</definedName>
    <definedName name="_Key1" hidden="1">#REF!</definedName>
    <definedName name="_Order1" hidden="1">255</definedName>
    <definedName name="_Order2" hidden="1">255</definedName>
    <definedName name="_Sort" localSheetId="9" hidden="1">#REF!</definedName>
    <definedName name="_Sort" localSheetId="13" hidden="1">#REF!</definedName>
    <definedName name="_Sort" localSheetId="2" hidden="1">#REF!</definedName>
    <definedName name="_Sort" hidden="1">#REF!</definedName>
    <definedName name="_查询3">[3]hb梊!$B$1:$D$129</definedName>
    <definedName name="A" localSheetId="9">#REF!</definedName>
    <definedName name="A">#N/A</definedName>
    <definedName name="aa" localSheetId="9">#REF!</definedName>
    <definedName name="aa" localSheetId="2">#REF!</definedName>
    <definedName name="aa" localSheetId="3">[4]ú_xls_封面!$A$1:$W$7</definedName>
    <definedName name="aa">#REF!</definedName>
    <definedName name="aaa" localSheetId="9">[5]中央!#REF!</definedName>
    <definedName name="aaa" localSheetId="2">[6]中央!#REF!</definedName>
    <definedName name="aaa">[6]中央!#REF!</definedName>
    <definedName name="aaaaaaa" localSheetId="12">#REF!</definedName>
    <definedName name="aaaaaaa" localSheetId="13">#REF!</definedName>
    <definedName name="aaaaaaa" localSheetId="2">#REF!</definedName>
    <definedName name="aaaaaaa">#REF!</definedName>
    <definedName name="aaaagfdsafsd">#N/A</definedName>
    <definedName name="ABC" localSheetId="9">#REF!</definedName>
    <definedName name="ABC" localSheetId="2">#REF!</definedName>
    <definedName name="ABC">#REF!</definedName>
    <definedName name="ABD" localSheetId="9">#REF!</definedName>
    <definedName name="ABD" localSheetId="2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 localSheetId="9">#REF!</definedName>
    <definedName name="B">#N/A</definedName>
    <definedName name="Button_8">"X2000省长专项审批表_2000省级专项统计_List"</definedName>
    <definedName name="county" localSheetId="9">#REF!</definedName>
    <definedName name="county" localSheetId="2">#REF!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 localSheetId="9">#REF!</definedName>
    <definedName name="data" localSheetId="2">#REF!</definedName>
    <definedName name="data">#REF!</definedName>
    <definedName name="Database" localSheetId="9" hidden="1">#REF!</definedName>
    <definedName name="Database" localSheetId="13">#REF!</definedName>
    <definedName name="Database" localSheetId="2">#REF!</definedName>
    <definedName name="Database">#REF!</definedName>
    <definedName name="database2" localSheetId="9">#REF!</definedName>
    <definedName name="database2" localSheetId="2">#REF!</definedName>
    <definedName name="database2">#REF!</definedName>
    <definedName name="database3" localSheetId="9">#REF!</definedName>
    <definedName name="database3" localSheetId="2">#REF!</definedName>
    <definedName name="database3">#REF!</definedName>
    <definedName name="dd">#N/A</definedName>
    <definedName name="ddad">#N/A</definedName>
    <definedName name="ddagagsgdsa">#N/A</definedName>
    <definedName name="dddddd" localSheetId="13">#REF!</definedName>
    <definedName name="dddddd" localSheetId="2">#REF!</definedName>
    <definedName name="dddddd">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sdf" localSheetId="9">#REF!</definedName>
    <definedName name="dfsdf" localSheetId="2">#REF!</definedName>
    <definedName name="dfsdf">#REF!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" localSheetId="9">#REF!</definedName>
    <definedName name="ff" localSheetId="2">#REF!</definedName>
    <definedName name="ff">#REF!</definedName>
    <definedName name="ffdfdsaafds">#N/A</definedName>
    <definedName name="ffffff" localSheetId="13">#REF!</definedName>
    <definedName name="ffffff" localSheetId="2">#REF!</definedName>
    <definedName name="ffffff">#REF!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gggg" localSheetId="13">#REF!</definedName>
    <definedName name="ggggg" localSheetId="2">#REF!</definedName>
    <definedName name="ggggg">#REF!</definedName>
    <definedName name="gxxe2003">'[7]P1012001'!$A$6:$E$117</definedName>
    <definedName name="gxxe20032">'[7]P1012001'!$A$6:$E$117</definedName>
    <definedName name="hhh" localSheetId="9">'[8]Mp-team 1'!#REF!</definedName>
    <definedName name="hhh" localSheetId="12">'[9]Mp-team 1'!#REF!</definedName>
    <definedName name="hhh" localSheetId="13">'[9]Mp-team 1'!#REF!</definedName>
    <definedName name="hhh" localSheetId="2">'[9]Mp-team 1'!#REF!</definedName>
    <definedName name="hhh">'[9]Mp-team 1'!#REF!</definedName>
    <definedName name="hhhh" localSheetId="9">#REF!</definedName>
    <definedName name="hhhh" localSheetId="2">#REF!</definedName>
    <definedName name="hhhh">#REF!</definedName>
    <definedName name="hhhhhh" localSheetId="12">#REF!</definedName>
    <definedName name="hhhhhh" localSheetId="13">#REF!</definedName>
    <definedName name="hhhhhh" localSheetId="2">#REF!</definedName>
    <definedName name="hhhhhh">#REF!</definedName>
    <definedName name="hhhhhhhhh" localSheetId="13">#REF!</definedName>
    <definedName name="hhhhhhhhh" localSheetId="2">#REF!</definedName>
    <definedName name="hhhhhhhhh">#REF!</definedName>
    <definedName name="jdfajsfdj">#N/A</definedName>
    <definedName name="jdjfadsjf">#N/A</definedName>
    <definedName name="jjgajsdfjasd">#N/A</definedName>
    <definedName name="jjjjj" localSheetId="13">#REF!</definedName>
    <definedName name="jjjjj" localSheetId="2">#REF!</definedName>
    <definedName name="jjjjj">#REF!</definedName>
    <definedName name="kdfkasj">#N/A</definedName>
    <definedName name="kgak">#N/A</definedName>
    <definedName name="kkkk" localSheetId="9">#REF!</definedName>
    <definedName name="kkkk" localSheetId="2">#REF!</definedName>
    <definedName name="kkkk">#REF!</definedName>
    <definedName name="kkkkk" localSheetId="13">#REF!</definedName>
    <definedName name="kkkkk" localSheetId="2">#REF!</definedName>
    <definedName name="kkkkk">#REF!</definedName>
    <definedName name="_xlnm.Print_Area" localSheetId="12">'13.县本级基金收入表'!$A$1:$D$16</definedName>
    <definedName name="_xlnm.Print_Area" localSheetId="3">'4.一般公共预算本级基本支出表'!$A$1:$E$28</definedName>
    <definedName name="_xlnm.Print_Area" localSheetId="4">'5.税收返还和转移支付分项目'!$A$1:$B$44</definedName>
    <definedName name="_xlnm.Print_Area">#N/A</definedName>
    <definedName name="Print_Area_MI" localSheetId="9">#REF!</definedName>
    <definedName name="Print_Area_MI" localSheetId="2">#REF!</definedName>
    <definedName name="Print_Area_MI">#REF!</definedName>
    <definedName name="_xlnm.Print_Titles" localSheetId="3">'4.一般公共预算本级基本支出表'!$1:$7</definedName>
    <definedName name="_xlnm.Print_Titles" localSheetId="4">'5.税收返还和转移支付分项目'!$1:$5</definedName>
    <definedName name="_xlnm.Print_Titles">#N/A</definedName>
    <definedName name="rrrrr" localSheetId="12">#REF!</definedName>
    <definedName name="rrrrr" localSheetId="13">#REF!</definedName>
    <definedName name="rrrrr" localSheetId="2">#REF!</definedName>
    <definedName name="rrrrr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" localSheetId="9">#REF!</definedName>
    <definedName name="ss" localSheetId="2">#REF!</definedName>
    <definedName name="ss">#REF!</definedName>
    <definedName name="ssfafag">#N/A</definedName>
    <definedName name="sss">#N/A</definedName>
    <definedName name="ssss" localSheetId="13">#REF!</definedName>
    <definedName name="ssss" localSheetId="2">#REF!</definedName>
    <definedName name="ssss">#REF!</definedName>
    <definedName name="zzzzz" localSheetId="13">#REF!</definedName>
    <definedName name="zzzzz" localSheetId="2">#REF!</definedName>
    <definedName name="zzzzz">#REF!</definedName>
    <definedName name="啊啊" localSheetId="13">#REF!</definedName>
    <definedName name="啊啊" localSheetId="2">#REF!</definedName>
    <definedName name="啊啊">#REF!</definedName>
    <definedName name="安徽" localSheetId="9">#REF!</definedName>
    <definedName name="安徽" localSheetId="2">#REF!</definedName>
    <definedName name="安徽">#REF!</definedName>
    <definedName name="北京" localSheetId="9">#REF!</definedName>
    <definedName name="北京" localSheetId="2">#REF!</definedName>
    <definedName name="北京">#REF!</definedName>
    <definedName name="不不不" localSheetId="2">#REF!</definedName>
    <definedName name="不不不">#REF!</definedName>
    <definedName name="财政供养" localSheetId="9">#REF!</definedName>
    <definedName name="财政供养" localSheetId="2">#REF!</definedName>
    <definedName name="财政供养">#REF!</definedName>
    <definedName name="查询1" localSheetId="2">#REF!</definedName>
    <definedName name="查询1">#REF!</definedName>
    <definedName name="处室" localSheetId="9">#REF!</definedName>
    <definedName name="处室" localSheetId="2">#REF!</definedName>
    <definedName name="处室">#REF!</definedName>
    <definedName name="大多数">[10]XL4Poppy!$A$15</definedName>
    <definedName name="大连" localSheetId="9">#REF!</definedName>
    <definedName name="大连" localSheetId="13">#REF!</definedName>
    <definedName name="大连" localSheetId="2">#REF!</definedName>
    <definedName name="大连">#REF!</definedName>
    <definedName name="卩75" localSheetId="9">#REF!</definedName>
    <definedName name="卩75" localSheetId="2">#REF!</definedName>
    <definedName name="卩75">#REF!</definedName>
    <definedName name="第三批">#N/A</definedName>
    <definedName name="呃呃呃" localSheetId="12">#REF!</definedName>
    <definedName name="呃呃呃" localSheetId="13">#REF!</definedName>
    <definedName name="呃呃呃" localSheetId="2">#REF!</definedName>
    <definedName name="呃呃呃">#REF!</definedName>
    <definedName name="飞过海">[11]XL4Poppy!$C$4</definedName>
    <definedName name="福建" localSheetId="9">#REF!</definedName>
    <definedName name="福建" localSheetId="13">#REF!</definedName>
    <definedName name="福建" localSheetId="2">#REF!</definedName>
    <definedName name="福建">#REF!</definedName>
    <definedName name="福建地区" localSheetId="9">#REF!</definedName>
    <definedName name="福建地区" localSheetId="13">#REF!</definedName>
    <definedName name="福建地区" localSheetId="2">#REF!</definedName>
    <definedName name="福建地区">#REF!</definedName>
    <definedName name="附表" localSheetId="9">#REF!</definedName>
    <definedName name="附表" localSheetId="13">#REF!</definedName>
    <definedName name="附表" localSheetId="2">#REF!</definedName>
    <definedName name="附表">#REF!</definedName>
    <definedName name="广东" localSheetId="9">#REF!</definedName>
    <definedName name="广东" localSheetId="2">#REF!</definedName>
    <definedName name="广东">#REF!</definedName>
    <definedName name="广东地区" localSheetId="9">#REF!</definedName>
    <definedName name="广东地区" localSheetId="2">#REF!</definedName>
    <definedName name="广东地区">#REF!</definedName>
    <definedName name="广西" localSheetId="9">#REF!</definedName>
    <definedName name="广西" localSheetId="2">#REF!</definedName>
    <definedName name="广西">#REF!</definedName>
    <definedName name="贵州" localSheetId="9">#REF!</definedName>
    <definedName name="贵州" localSheetId="2">#REF!</definedName>
    <definedName name="贵州">#REF!</definedName>
    <definedName name="哈哈哈哈" localSheetId="2">#REF!</definedName>
    <definedName name="哈哈哈哈">#REF!</definedName>
    <definedName name="还有" localSheetId="9">#REF!</definedName>
    <definedName name="还有" localSheetId="2">#REF!</definedName>
    <definedName name="还有">#REF!</definedName>
    <definedName name="海南" localSheetId="9">#REF!</definedName>
    <definedName name="海南" localSheetId="2">#REF!</definedName>
    <definedName name="海南">#REF!</definedName>
    <definedName name="河北" localSheetId="9">#REF!</definedName>
    <definedName name="河北" localSheetId="2">#REF!</definedName>
    <definedName name="河北">#REF!</definedName>
    <definedName name="河南" localSheetId="9">#REF!</definedName>
    <definedName name="河南" localSheetId="2">#REF!</definedName>
    <definedName name="河南">#REF!</definedName>
    <definedName name="黑龙江" localSheetId="9">#REF!</definedName>
    <definedName name="黑龙江" localSheetId="2">#REF!</definedName>
    <definedName name="黑龙江">#REF!</definedName>
    <definedName name="湖北" localSheetId="9">#REF!</definedName>
    <definedName name="湖北" localSheetId="2">#REF!</definedName>
    <definedName name="湖北">#REF!</definedName>
    <definedName name="湖南" localSheetId="9">#REF!</definedName>
    <definedName name="湖南" localSheetId="2">#REF!</definedName>
    <definedName name="湖南">#REF!</definedName>
    <definedName name="汇率" localSheetId="9">#REF!</definedName>
    <definedName name="汇率" localSheetId="2">#REF!</definedName>
    <definedName name="汇率">#REF!</definedName>
    <definedName name="基金处室" localSheetId="9">#REF!</definedName>
    <definedName name="基金处室" localSheetId="2">#REF!</definedName>
    <definedName name="基金处室">#REF!</definedName>
    <definedName name="基金金额" localSheetId="9">#REF!</definedName>
    <definedName name="基金金额" localSheetId="2">#REF!</definedName>
    <definedName name="基金金额">#REF!</definedName>
    <definedName name="基金科目" localSheetId="9">#REF!</definedName>
    <definedName name="基金科目" localSheetId="2">#REF!</definedName>
    <definedName name="基金科目">#REF!</definedName>
    <definedName name="基金类型" localSheetId="9">#REF!</definedName>
    <definedName name="基金类型" localSheetId="2">#REF!</definedName>
    <definedName name="基金类型">#REF!</definedName>
    <definedName name="吉林" localSheetId="9">#REF!</definedName>
    <definedName name="吉林" localSheetId="2">#REF!</definedName>
    <definedName name="吉林">#REF!</definedName>
    <definedName name="江苏" localSheetId="9">#REF!</definedName>
    <definedName name="江苏" localSheetId="2">#REF!</definedName>
    <definedName name="江苏">#REF!</definedName>
    <definedName name="江西" localSheetId="9">#REF!</definedName>
    <definedName name="江西" localSheetId="2">#REF!</definedName>
    <definedName name="江西">#REF!</definedName>
    <definedName name="金额" localSheetId="9">#REF!</definedName>
    <definedName name="金额" localSheetId="2">#REF!</definedName>
    <definedName name="金额">#REF!</definedName>
    <definedName name="科目" localSheetId="9">#REF!</definedName>
    <definedName name="科目" localSheetId="2">#REF!</definedName>
    <definedName name="科目">#REF!</definedName>
    <definedName name="啦啦啦" localSheetId="2">#REF!</definedName>
    <definedName name="啦啦啦">#REF!</definedName>
    <definedName name="了" localSheetId="2">#REF!</definedName>
    <definedName name="了">#REF!</definedName>
    <definedName name="类型" localSheetId="9">#REF!</definedName>
    <definedName name="类型" localSheetId="2">#REF!</definedName>
    <definedName name="类型">#REF!</definedName>
    <definedName name="辽宁" localSheetId="9">#REF!</definedName>
    <definedName name="辽宁" localSheetId="2">#REF!</definedName>
    <definedName name="辽宁">#REF!</definedName>
    <definedName name="辽宁地区" localSheetId="9">#REF!</definedName>
    <definedName name="辽宁地区" localSheetId="2">#REF!</definedName>
    <definedName name="辽宁地区">#REF!</definedName>
    <definedName name="么么么么" localSheetId="2">#REF!</definedName>
    <definedName name="么么么么">#REF!</definedName>
    <definedName name="内蒙" localSheetId="9">#REF!</definedName>
    <definedName name="内蒙" localSheetId="2">#REF!</definedName>
    <definedName name="内蒙">#REF!</definedName>
    <definedName name="你" localSheetId="2">#REF!</definedName>
    <definedName name="你">#REF!</definedName>
    <definedName name="宁波" localSheetId="9">#REF!</definedName>
    <definedName name="宁波" localSheetId="2">#REF!</definedName>
    <definedName name="宁波">#REF!</definedName>
    <definedName name="宁夏" localSheetId="9">#REF!</definedName>
    <definedName name="宁夏" localSheetId="2">#REF!</definedName>
    <definedName name="宁夏">#REF!</definedName>
    <definedName name="悄悄" localSheetId="2">#REF!</definedName>
    <definedName name="悄悄">#REF!</definedName>
    <definedName name="青岛" localSheetId="9">#REF!</definedName>
    <definedName name="青岛" localSheetId="2">#REF!</definedName>
    <definedName name="青岛">#REF!</definedName>
    <definedName name="青海" localSheetId="9">#REF!</definedName>
    <definedName name="青海" localSheetId="2">#REF!</definedName>
    <definedName name="青海">#REF!</definedName>
    <definedName name="全额差额比例" localSheetId="9">'[12]C01-1'!#REF!</definedName>
    <definedName name="全额差额比例" localSheetId="2">'[12]C01-1'!#REF!</definedName>
    <definedName name="全额差额比例">'[12]C01-1'!#REF!</definedName>
    <definedName name="全国收入累计">#N/A</definedName>
    <definedName name="日日日" localSheetId="12">#REF!</definedName>
    <definedName name="日日日" localSheetId="13">#REF!</definedName>
    <definedName name="日日日" localSheetId="2">#REF!</definedName>
    <definedName name="日日日">#REF!</definedName>
    <definedName name="厦门" localSheetId="9">#REF!</definedName>
    <definedName name="厦门" localSheetId="13">#REF!</definedName>
    <definedName name="厦门" localSheetId="2">#REF!</definedName>
    <definedName name="厦门">#REF!</definedName>
    <definedName name="山东" localSheetId="9">#REF!</definedName>
    <definedName name="山东" localSheetId="13">#REF!</definedName>
    <definedName name="山东" localSheetId="2">#REF!</definedName>
    <definedName name="山东">#REF!</definedName>
    <definedName name="山东地区" localSheetId="9">#REF!</definedName>
    <definedName name="山东地区" localSheetId="2">#REF!</definedName>
    <definedName name="山东地区">#REF!</definedName>
    <definedName name="山西" localSheetId="9">#REF!</definedName>
    <definedName name="山西" localSheetId="2">#REF!</definedName>
    <definedName name="山西">#REF!</definedName>
    <definedName name="陕西" localSheetId="9">#REF!</definedName>
    <definedName name="陕西" localSheetId="2">#REF!</definedName>
    <definedName name="陕西">#REF!</definedName>
    <definedName name="上海" localSheetId="9">#REF!</definedName>
    <definedName name="上海" localSheetId="2">#REF!</definedName>
    <definedName name="上海">#REF!</definedName>
    <definedName name="深圳" localSheetId="9">#REF!</definedName>
    <definedName name="深圳" localSheetId="2">#REF!</definedName>
    <definedName name="深圳">#REF!</definedName>
    <definedName name="生产列1" localSheetId="9">#REF!</definedName>
    <definedName name="生产列1" localSheetId="2">#REF!</definedName>
    <definedName name="生产列1">#REF!</definedName>
    <definedName name="生产列11" localSheetId="9">#REF!</definedName>
    <definedName name="生产列11" localSheetId="2">#REF!</definedName>
    <definedName name="生产列11">#REF!</definedName>
    <definedName name="生产列15" localSheetId="9">#REF!</definedName>
    <definedName name="生产列15" localSheetId="2">#REF!</definedName>
    <definedName name="生产列15">#REF!</definedName>
    <definedName name="生产列16" localSheetId="9">#REF!</definedName>
    <definedName name="生产列16" localSheetId="2">#REF!</definedName>
    <definedName name="生产列16">#REF!</definedName>
    <definedName name="生产列17" localSheetId="9">#REF!</definedName>
    <definedName name="生产列17" localSheetId="2">#REF!</definedName>
    <definedName name="生产列17">#REF!</definedName>
    <definedName name="生产列19" localSheetId="9">#REF!</definedName>
    <definedName name="生产列19" localSheetId="2">#REF!</definedName>
    <definedName name="生产列19">#REF!</definedName>
    <definedName name="生产列2" localSheetId="9">#REF!</definedName>
    <definedName name="生产列2" localSheetId="2">#REF!</definedName>
    <definedName name="生产列2">#REF!</definedName>
    <definedName name="生产列20" localSheetId="9">#REF!</definedName>
    <definedName name="生产列20" localSheetId="2">#REF!</definedName>
    <definedName name="生产列20">#REF!</definedName>
    <definedName name="生产列3" localSheetId="9">#REF!</definedName>
    <definedName name="生产列3" localSheetId="2">#REF!</definedName>
    <definedName name="生产列3">#REF!</definedName>
    <definedName name="生产列4" localSheetId="9">#REF!</definedName>
    <definedName name="生产列4" localSheetId="2">#REF!</definedName>
    <definedName name="生产列4">#REF!</definedName>
    <definedName name="生产列5" localSheetId="9">#REF!</definedName>
    <definedName name="生产列5" localSheetId="2">#REF!</definedName>
    <definedName name="生产列5">#REF!</definedName>
    <definedName name="生产列6" localSheetId="9">#REF!</definedName>
    <definedName name="生产列6" localSheetId="2">#REF!</definedName>
    <definedName name="生产列6">#REF!</definedName>
    <definedName name="生产列7" localSheetId="9">#REF!</definedName>
    <definedName name="生产列7" localSheetId="2">#REF!</definedName>
    <definedName name="生产列7">#REF!</definedName>
    <definedName name="生产列8" localSheetId="9">#REF!</definedName>
    <definedName name="生产列8" localSheetId="2">#REF!</definedName>
    <definedName name="生产列8">#REF!</definedName>
    <definedName name="生产列9" localSheetId="9">#REF!</definedName>
    <definedName name="生产列9" localSheetId="2">#REF!</definedName>
    <definedName name="生产列9">#REF!</definedName>
    <definedName name="生产期" localSheetId="9">#REF!</definedName>
    <definedName name="生产期" localSheetId="2">#REF!</definedName>
    <definedName name="生产期">#REF!</definedName>
    <definedName name="生产期1" localSheetId="9">#REF!</definedName>
    <definedName name="生产期1" localSheetId="2">#REF!</definedName>
    <definedName name="生产期1">#REF!</definedName>
    <definedName name="生产期11" localSheetId="9">#REF!</definedName>
    <definedName name="生产期11" localSheetId="2">#REF!</definedName>
    <definedName name="生产期11">#REF!</definedName>
    <definedName name="生产期123" localSheetId="9">#REF!</definedName>
    <definedName name="生产期123" localSheetId="2">#REF!</definedName>
    <definedName name="生产期123">#REF!</definedName>
    <definedName name="生产期15" localSheetId="9">#REF!</definedName>
    <definedName name="生产期15" localSheetId="2">#REF!</definedName>
    <definedName name="生产期15">#REF!</definedName>
    <definedName name="生产期16" localSheetId="9">#REF!</definedName>
    <definedName name="生产期16" localSheetId="2">#REF!</definedName>
    <definedName name="生产期16">#REF!</definedName>
    <definedName name="生产期17" localSheetId="9">#REF!</definedName>
    <definedName name="生产期17" localSheetId="2">#REF!</definedName>
    <definedName name="生产期17">#REF!</definedName>
    <definedName name="生产期19" localSheetId="9">#REF!</definedName>
    <definedName name="生产期19" localSheetId="2">#REF!</definedName>
    <definedName name="生产期19">#REF!</definedName>
    <definedName name="生产期2" localSheetId="9">#REF!</definedName>
    <definedName name="生产期2" localSheetId="2">#REF!</definedName>
    <definedName name="生产期2">#REF!</definedName>
    <definedName name="生产期20" localSheetId="9">#REF!</definedName>
    <definedName name="生产期20" localSheetId="2">#REF!</definedName>
    <definedName name="生产期20">#REF!</definedName>
    <definedName name="生产期3" localSheetId="9">#REF!</definedName>
    <definedName name="生产期3" localSheetId="2">#REF!</definedName>
    <definedName name="生产期3">#REF!</definedName>
    <definedName name="生产期4" localSheetId="9">#REF!</definedName>
    <definedName name="生产期4" localSheetId="2">#REF!</definedName>
    <definedName name="生产期4">#REF!</definedName>
    <definedName name="生产期5" localSheetId="9">#REF!</definedName>
    <definedName name="生产期5" localSheetId="2">#REF!</definedName>
    <definedName name="生产期5">#REF!</definedName>
    <definedName name="生产期6" localSheetId="9">#REF!</definedName>
    <definedName name="生产期6" localSheetId="2">#REF!</definedName>
    <definedName name="生产期6">#REF!</definedName>
    <definedName name="生产期7" localSheetId="9">#REF!</definedName>
    <definedName name="生产期7" localSheetId="2">#REF!</definedName>
    <definedName name="生产期7">#REF!</definedName>
    <definedName name="生产期8" localSheetId="9">#REF!</definedName>
    <definedName name="生产期8" localSheetId="2">#REF!</definedName>
    <definedName name="生产期8">#REF!</definedName>
    <definedName name="生产期9" localSheetId="9">#REF!</definedName>
    <definedName name="生产期9" localSheetId="2">#REF!</definedName>
    <definedName name="生产期9">#REF!</definedName>
    <definedName name="省级">#N/A</definedName>
    <definedName name="时代" localSheetId="12">#REF!</definedName>
    <definedName name="时代" localSheetId="13">#REF!</definedName>
    <definedName name="时代" localSheetId="2">#REF!</definedName>
    <definedName name="时代">#REF!</definedName>
    <definedName name="是" localSheetId="13">#REF!</definedName>
    <definedName name="是" localSheetId="2">#REF!</definedName>
    <definedName name="是">#REF!</definedName>
    <definedName name="是水水水水" localSheetId="13">#REF!</definedName>
    <definedName name="是水水水水" localSheetId="2">#REF!</definedName>
    <definedName name="是水水水水">#REF!</definedName>
    <definedName name="收入表">#N/A</definedName>
    <definedName name="水水水嘎嘎嘎水" localSheetId="13">#REF!</definedName>
    <definedName name="水水水嘎嘎嘎水" localSheetId="2">#REF!</definedName>
    <definedName name="水水水嘎嘎嘎水">#REF!</definedName>
    <definedName name="水水水水" localSheetId="13">#REF!</definedName>
    <definedName name="水水水水" localSheetId="2">#REF!</definedName>
    <definedName name="水水水水">#REF!</definedName>
    <definedName name="四川" localSheetId="9">#REF!</definedName>
    <definedName name="四川" localSheetId="13">#REF!</definedName>
    <definedName name="四川" localSheetId="2">#REF!</definedName>
    <definedName name="四川">#REF!</definedName>
    <definedName name="四季度" localSheetId="9">'[13]C01-1'!#REF!</definedName>
    <definedName name="四季度" localSheetId="2">'[13]C01-1'!#REF!</definedName>
    <definedName name="四季度">'[13]C01-1'!#REF!</definedName>
    <definedName name="天津" localSheetId="9">#REF!</definedName>
    <definedName name="天津" localSheetId="13">#REF!</definedName>
    <definedName name="天津" localSheetId="2">#REF!</definedName>
    <definedName name="天津">#REF!</definedName>
    <definedName name="位次d" localSheetId="9">[14]四月份月报!#REF!</definedName>
    <definedName name="位次d" localSheetId="2">[14]四月份月报!#REF!</definedName>
    <definedName name="位次d">[14]四月份月报!#REF!</definedName>
    <definedName name="我问问" localSheetId="13">#REF!</definedName>
    <definedName name="我问问" localSheetId="2">#REF!</definedName>
    <definedName name="我问问">#REF!</definedName>
    <definedName name="西藏" localSheetId="9">#REF!</definedName>
    <definedName name="西藏" localSheetId="13">#REF!</definedName>
    <definedName name="西藏" localSheetId="2">#REF!</definedName>
    <definedName name="西藏">#REF!</definedName>
    <definedName name="新疆" localSheetId="9">#REF!</definedName>
    <definedName name="新疆" localSheetId="13">#REF!</definedName>
    <definedName name="新疆" localSheetId="2">#REF!</definedName>
    <definedName name="新疆">#REF!</definedName>
    <definedName name="性别" localSheetId="9">[15]基础编码!$H$2:$H$3</definedName>
    <definedName name="性别">[16]基础编码!$H$2:$H$3</definedName>
    <definedName name="学历" localSheetId="9">[15]基础编码!$S$2:$S$9</definedName>
    <definedName name="学历">[16]基础编码!$S$2:$S$9</definedName>
    <definedName name="一i" localSheetId="13">#REF!</definedName>
    <definedName name="一i" localSheetId="2">#REF!</definedName>
    <definedName name="一i">#REF!</definedName>
    <definedName name="一一i" localSheetId="13">#REF!</definedName>
    <definedName name="一一i" localSheetId="2">#REF!</definedName>
    <definedName name="一一i">#REF!</definedName>
    <definedName name="云南" localSheetId="9">#REF!</definedName>
    <definedName name="云南" localSheetId="13">#REF!</definedName>
    <definedName name="云南" localSheetId="2">#REF!</definedName>
    <definedName name="云南">#REF!</definedName>
    <definedName name="啧啧啧" localSheetId="2">#REF!</definedName>
    <definedName name="啧啧啧">#REF!</definedName>
    <definedName name="浙江" localSheetId="9">#REF!</definedName>
    <definedName name="浙江" localSheetId="2">#REF!</definedName>
    <definedName name="浙江">#REF!</definedName>
    <definedName name="浙江地区" localSheetId="9">#REF!</definedName>
    <definedName name="浙江地区" localSheetId="2">#REF!</definedName>
    <definedName name="浙江地区">#REF!</definedName>
    <definedName name="支出">'[17]P1012001'!$A$6:$E$117</definedName>
    <definedName name="重庆" localSheetId="9">#REF!</definedName>
    <definedName name="重庆" localSheetId="13">#REF!</definedName>
    <definedName name="重庆" localSheetId="2">#REF!</definedName>
    <definedName name="重庆">#REF!</definedName>
    <definedName name="전" localSheetId="9">#REF!</definedName>
    <definedName name="전" localSheetId="2">#REF!</definedName>
    <definedName name="전">#REF!</definedName>
    <definedName name="주택사업본부" localSheetId="9">#REF!</definedName>
    <definedName name="주택사업본부" localSheetId="2">#REF!</definedName>
    <definedName name="주택사업본부">#REF!</definedName>
    <definedName name="철구사업본부" localSheetId="2">#REF!</definedName>
    <definedName name="철구사업본부">#REF!</definedName>
  </definedNames>
  <calcPr calcId="144525" calcMode="manual"/>
</workbook>
</file>

<file path=xl/sharedStrings.xml><?xml version="1.0" encoding="utf-8"?>
<sst xmlns="http://schemas.openxmlformats.org/spreadsheetml/2006/main" count="5606" uniqueCount="2622">
  <si>
    <t>表一</t>
  </si>
  <si>
    <t>南召县2025年一般公共预算收入预算表</t>
  </si>
  <si>
    <t>单位：万元</t>
  </si>
  <si>
    <t>项   目</t>
  </si>
  <si>
    <t>2025年</t>
  </si>
  <si>
    <t>2024年</t>
  </si>
  <si>
    <t>增长%</t>
  </si>
  <si>
    <t>绝对额</t>
  </si>
  <si>
    <t>备注</t>
  </si>
  <si>
    <t>预算数</t>
  </si>
  <si>
    <t>完成数</t>
  </si>
  <si>
    <t>增减</t>
  </si>
  <si>
    <t>一般公共预算收入</t>
  </si>
  <si>
    <t>其中：县本级</t>
  </si>
  <si>
    <t xml:space="preserve">      乡镇级</t>
  </si>
  <si>
    <t>一、税务部门税收小计</t>
  </si>
  <si>
    <t>二、非税收入小计</t>
  </si>
  <si>
    <t>表二</t>
  </si>
  <si>
    <t xml:space="preserve"> </t>
  </si>
  <si>
    <t>2025年一般公共预算支出表</t>
  </si>
  <si>
    <t>项目</t>
  </si>
  <si>
    <t>上年预算数</t>
  </si>
  <si>
    <t>上年执行数</t>
  </si>
  <si>
    <t>代码</t>
  </si>
  <si>
    <t>名称</t>
  </si>
  <si>
    <t>金额</t>
  </si>
  <si>
    <t>为上年预算数的%</t>
  </si>
  <si>
    <t>为上年执行数的%</t>
  </si>
  <si>
    <t>201</t>
  </si>
  <si>
    <t xml:space="preserve">  一般公共服务</t>
  </si>
  <si>
    <t>20101</t>
  </si>
  <si>
    <t xml:space="preserve">    人大事务</t>
  </si>
  <si>
    <t>2010101</t>
  </si>
  <si>
    <t xml:space="preserve">      行政运行</t>
  </si>
  <si>
    <t>2010102</t>
  </si>
  <si>
    <t xml:space="preserve">      一般行政管理事务</t>
  </si>
  <si>
    <t>2010103</t>
  </si>
  <si>
    <t xml:space="preserve">      机关服务</t>
  </si>
  <si>
    <t>2010104</t>
  </si>
  <si>
    <t xml:space="preserve">      人大会议</t>
  </si>
  <si>
    <t>2010105</t>
  </si>
  <si>
    <t xml:space="preserve">      人大立法</t>
  </si>
  <si>
    <t>2010106</t>
  </si>
  <si>
    <t xml:space="preserve">      人大监督</t>
  </si>
  <si>
    <t>2010107</t>
  </si>
  <si>
    <t xml:space="preserve">      人大代表履职能力提升</t>
  </si>
  <si>
    <t>2010108</t>
  </si>
  <si>
    <t xml:space="preserve">      代表工作</t>
  </si>
  <si>
    <t>2010109</t>
  </si>
  <si>
    <t xml:space="preserve">      人大信访工作</t>
  </si>
  <si>
    <t>2010150</t>
  </si>
  <si>
    <t xml:space="preserve">      事业运行</t>
  </si>
  <si>
    <t>2010199</t>
  </si>
  <si>
    <t xml:space="preserve">      其他人大事务支出</t>
  </si>
  <si>
    <t>20102</t>
  </si>
  <si>
    <t xml:space="preserve">    政协事务</t>
  </si>
  <si>
    <t>2010201</t>
  </si>
  <si>
    <t>2010202</t>
  </si>
  <si>
    <t>2010203</t>
  </si>
  <si>
    <t>2010204</t>
  </si>
  <si>
    <t xml:space="preserve">      政协会议</t>
  </si>
  <si>
    <t>2010205</t>
  </si>
  <si>
    <t xml:space="preserve">      委员视察</t>
  </si>
  <si>
    <t>2010206</t>
  </si>
  <si>
    <t xml:space="preserve">      参政议政</t>
  </si>
  <si>
    <t>2010250</t>
  </si>
  <si>
    <t>2010299</t>
  </si>
  <si>
    <t xml:space="preserve">      其他政协事务支出</t>
  </si>
  <si>
    <t>20103</t>
  </si>
  <si>
    <t xml:space="preserve">    政府办公厅(室)及相关机构事务</t>
  </si>
  <si>
    <t>2010301</t>
  </si>
  <si>
    <t>2010302</t>
  </si>
  <si>
    <t>2010303</t>
  </si>
  <si>
    <t>2010304</t>
  </si>
  <si>
    <t xml:space="preserve">      专项服务</t>
  </si>
  <si>
    <t>2010305</t>
  </si>
  <si>
    <t xml:space="preserve">      专项业务及机关事务管理</t>
  </si>
  <si>
    <t>2010306</t>
  </si>
  <si>
    <t xml:space="preserve">      政务公开审批</t>
  </si>
  <si>
    <t>2010308</t>
  </si>
  <si>
    <t xml:space="preserve">      信访事务</t>
  </si>
  <si>
    <t>2010309</t>
  </si>
  <si>
    <t xml:space="preserve">      参事事务</t>
  </si>
  <si>
    <t>2010350</t>
  </si>
  <si>
    <t>2010399</t>
  </si>
  <si>
    <t xml:space="preserve">      其他政府办公厅（室）及相关机构事务支出</t>
  </si>
  <si>
    <t>20104</t>
  </si>
  <si>
    <t xml:space="preserve">    发展与改革事务</t>
  </si>
  <si>
    <t>2010401</t>
  </si>
  <si>
    <t>2010402</t>
  </si>
  <si>
    <t>2010403</t>
  </si>
  <si>
    <t>2010404</t>
  </si>
  <si>
    <t xml:space="preserve">      战略规划与实施</t>
  </si>
  <si>
    <t>2010405</t>
  </si>
  <si>
    <t xml:space="preserve">      日常经济运行调节</t>
  </si>
  <si>
    <t>2010406</t>
  </si>
  <si>
    <t xml:space="preserve">      社会事业发展规划</t>
  </si>
  <si>
    <t>2010407</t>
  </si>
  <si>
    <t xml:space="preserve">      经济体制改革研究</t>
  </si>
  <si>
    <t>2010408</t>
  </si>
  <si>
    <t xml:space="preserve">      物价管理</t>
  </si>
  <si>
    <t>2010450</t>
  </si>
  <si>
    <t>2010499</t>
  </si>
  <si>
    <t xml:space="preserve">      其他发展与改革事务支出</t>
  </si>
  <si>
    <t>20105</t>
  </si>
  <si>
    <t xml:space="preserve">    统计信息事务</t>
  </si>
  <si>
    <t>2010501</t>
  </si>
  <si>
    <t>2010502</t>
  </si>
  <si>
    <t>2010503</t>
  </si>
  <si>
    <t>2010504</t>
  </si>
  <si>
    <t xml:space="preserve">      信息事务</t>
  </si>
  <si>
    <t>2010505</t>
  </si>
  <si>
    <t xml:space="preserve">      专项统计业务</t>
  </si>
  <si>
    <t>2010506</t>
  </si>
  <si>
    <t xml:space="preserve">      统计管理</t>
  </si>
  <si>
    <t>2010507</t>
  </si>
  <si>
    <t xml:space="preserve">      专项普查活动</t>
  </si>
  <si>
    <t>2010508</t>
  </si>
  <si>
    <t xml:space="preserve">      统计抽样调查</t>
  </si>
  <si>
    <t>2010550</t>
  </si>
  <si>
    <t>2010599</t>
  </si>
  <si>
    <t xml:space="preserve">      其他统计信息事务支出</t>
  </si>
  <si>
    <t>20106</t>
  </si>
  <si>
    <t xml:space="preserve">    财政事务</t>
  </si>
  <si>
    <t>2010601</t>
  </si>
  <si>
    <t>2010602</t>
  </si>
  <si>
    <t>2010603</t>
  </si>
  <si>
    <t>2010604</t>
  </si>
  <si>
    <t xml:space="preserve">      预算改革业务</t>
  </si>
  <si>
    <t>2010605</t>
  </si>
  <si>
    <t xml:space="preserve">      财政国库业务</t>
  </si>
  <si>
    <t>2010606</t>
  </si>
  <si>
    <t xml:space="preserve">      财政监察</t>
  </si>
  <si>
    <t>2010607</t>
  </si>
  <si>
    <t xml:space="preserve">      信息化建设</t>
  </si>
  <si>
    <t>2010608</t>
  </si>
  <si>
    <t xml:space="preserve">      财政委托业务支出</t>
  </si>
  <si>
    <t>2010650</t>
  </si>
  <si>
    <t>2010699</t>
  </si>
  <si>
    <t xml:space="preserve">      其他财政事务支出</t>
  </si>
  <si>
    <t>20107</t>
  </si>
  <si>
    <t xml:space="preserve">    税收事务</t>
  </si>
  <si>
    <t>2010701</t>
  </si>
  <si>
    <t>2010702</t>
  </si>
  <si>
    <t>2010703</t>
  </si>
  <si>
    <t>2010709</t>
  </si>
  <si>
    <t>2010710</t>
  </si>
  <si>
    <t xml:space="preserve">      税收业务</t>
  </si>
  <si>
    <t>2010750</t>
  </si>
  <si>
    <t>2010799</t>
  </si>
  <si>
    <t xml:space="preserve">      其他税收事务支出</t>
  </si>
  <si>
    <t>20108</t>
  </si>
  <si>
    <t xml:space="preserve">    审计事务</t>
  </si>
  <si>
    <t>2010801</t>
  </si>
  <si>
    <t>2010802</t>
  </si>
  <si>
    <t>2010803</t>
  </si>
  <si>
    <t>2010804</t>
  </si>
  <si>
    <t xml:space="preserve">      审计业务</t>
  </si>
  <si>
    <t>2010805</t>
  </si>
  <si>
    <t xml:space="preserve">      审计管理</t>
  </si>
  <si>
    <t>2010806</t>
  </si>
  <si>
    <t>2010850</t>
  </si>
  <si>
    <t>2010899</t>
  </si>
  <si>
    <t xml:space="preserve">      其他审计事务支出</t>
  </si>
  <si>
    <t>20109</t>
  </si>
  <si>
    <t xml:space="preserve">    海关事务</t>
  </si>
  <si>
    <t>2010901</t>
  </si>
  <si>
    <t>2010902</t>
  </si>
  <si>
    <t>2010903</t>
  </si>
  <si>
    <t>2010905</t>
  </si>
  <si>
    <t xml:space="preserve">      缉私办案</t>
  </si>
  <si>
    <t>2010907</t>
  </si>
  <si>
    <t xml:space="preserve">      口岸管理</t>
  </si>
  <si>
    <t>2010908</t>
  </si>
  <si>
    <t>2010909</t>
  </si>
  <si>
    <t xml:space="preserve">      海关关务</t>
  </si>
  <si>
    <t>2010910</t>
  </si>
  <si>
    <t xml:space="preserve">      关税征管</t>
  </si>
  <si>
    <t>2010911</t>
  </si>
  <si>
    <t xml:space="preserve">      海关监管</t>
  </si>
  <si>
    <t>2010912</t>
  </si>
  <si>
    <t xml:space="preserve">      检验检疫</t>
  </si>
  <si>
    <t>2010950</t>
  </si>
  <si>
    <t>2010999</t>
  </si>
  <si>
    <t xml:space="preserve">      其他海关事务支出</t>
  </si>
  <si>
    <t>20111</t>
  </si>
  <si>
    <t xml:space="preserve">    纪检监察事务</t>
  </si>
  <si>
    <t>2011101</t>
  </si>
  <si>
    <t>2011102</t>
  </si>
  <si>
    <t>2011103</t>
  </si>
  <si>
    <t>2011104</t>
  </si>
  <si>
    <t xml:space="preserve">      大案要案查处</t>
  </si>
  <si>
    <t>2011105</t>
  </si>
  <si>
    <t xml:space="preserve">      派驻派出机构</t>
  </si>
  <si>
    <t>2011106</t>
  </si>
  <si>
    <t xml:space="preserve">      巡视工作</t>
  </si>
  <si>
    <t>2011150</t>
  </si>
  <si>
    <t>2011199</t>
  </si>
  <si>
    <t xml:space="preserve">      其他纪检监察事务支出</t>
  </si>
  <si>
    <t>20113</t>
  </si>
  <si>
    <t xml:space="preserve">    商贸事务</t>
  </si>
  <si>
    <t>2011301</t>
  </si>
  <si>
    <t>2011302</t>
  </si>
  <si>
    <t>2011303</t>
  </si>
  <si>
    <t>2011304</t>
  </si>
  <si>
    <t xml:space="preserve">      对外贸易管理</t>
  </si>
  <si>
    <t>2011305</t>
  </si>
  <si>
    <t xml:space="preserve">      国际经济合作</t>
  </si>
  <si>
    <t>2011306</t>
  </si>
  <si>
    <t xml:space="preserve">      外资管理</t>
  </si>
  <si>
    <t>2011307</t>
  </si>
  <si>
    <t xml:space="preserve">      国内贸易管理</t>
  </si>
  <si>
    <t>2011308</t>
  </si>
  <si>
    <t xml:space="preserve">      招商引资</t>
  </si>
  <si>
    <t>2011350</t>
  </si>
  <si>
    <t>2011399</t>
  </si>
  <si>
    <t xml:space="preserve">      其他商贸事务支出</t>
  </si>
  <si>
    <t>20114</t>
  </si>
  <si>
    <t xml:space="preserve">    知识产权事务</t>
  </si>
  <si>
    <t>2011401</t>
  </si>
  <si>
    <t>2011402</t>
  </si>
  <si>
    <t>2011403</t>
  </si>
  <si>
    <t>2011404</t>
  </si>
  <si>
    <t xml:space="preserve">      专利审批</t>
  </si>
  <si>
    <t>2011405</t>
  </si>
  <si>
    <t xml:space="preserve">      知识产权战略和规划</t>
  </si>
  <si>
    <t>2011408</t>
  </si>
  <si>
    <t xml:space="preserve">      国际合作与交流</t>
  </si>
  <si>
    <t>2011409</t>
  </si>
  <si>
    <t xml:space="preserve">      知识产权宏观管理</t>
  </si>
  <si>
    <t>2011410</t>
  </si>
  <si>
    <t xml:space="preserve">      商标管理</t>
  </si>
  <si>
    <t>2011411</t>
  </si>
  <si>
    <t xml:space="preserve">      原产地地理标志管理</t>
  </si>
  <si>
    <t>2011450</t>
  </si>
  <si>
    <t>2011499</t>
  </si>
  <si>
    <t xml:space="preserve">      其他知识产权事务支出</t>
  </si>
  <si>
    <t>20123</t>
  </si>
  <si>
    <t xml:space="preserve">    民族事务</t>
  </si>
  <si>
    <t>2012301</t>
  </si>
  <si>
    <t>2012302</t>
  </si>
  <si>
    <t>2012303</t>
  </si>
  <si>
    <t>2012304</t>
  </si>
  <si>
    <t xml:space="preserve">      民族工作专项</t>
  </si>
  <si>
    <t>2012350</t>
  </si>
  <si>
    <t>2012399</t>
  </si>
  <si>
    <t xml:space="preserve">      其他民族事务支出</t>
  </si>
  <si>
    <t>20125</t>
  </si>
  <si>
    <t xml:space="preserve">    港澳台事务</t>
  </si>
  <si>
    <t>2012501</t>
  </si>
  <si>
    <t>2012502</t>
  </si>
  <si>
    <t>2012503</t>
  </si>
  <si>
    <t>2012504</t>
  </si>
  <si>
    <t xml:space="preserve">      港澳事务</t>
  </si>
  <si>
    <t>2012505</t>
  </si>
  <si>
    <t xml:space="preserve">      台湾事务</t>
  </si>
  <si>
    <t>2012550</t>
  </si>
  <si>
    <t>2012599</t>
  </si>
  <si>
    <t xml:space="preserve">      其他港澳台事务支出</t>
  </si>
  <si>
    <t>20126</t>
  </si>
  <si>
    <t xml:space="preserve">    档案事务</t>
  </si>
  <si>
    <t>2012601</t>
  </si>
  <si>
    <t>2012602</t>
  </si>
  <si>
    <t>2012603</t>
  </si>
  <si>
    <t>2012604</t>
  </si>
  <si>
    <t xml:space="preserve">      档案馆</t>
  </si>
  <si>
    <t>2012699</t>
  </si>
  <si>
    <t xml:space="preserve">      其他档案事务支出</t>
  </si>
  <si>
    <t>20128</t>
  </si>
  <si>
    <t xml:space="preserve">    民主党派及工商联事务</t>
  </si>
  <si>
    <t>2012801</t>
  </si>
  <si>
    <t>2012802</t>
  </si>
  <si>
    <t>2012803</t>
  </si>
  <si>
    <t>2012804</t>
  </si>
  <si>
    <t>2012850</t>
  </si>
  <si>
    <t>2012899</t>
  </si>
  <si>
    <t xml:space="preserve">      其他民主党派及工商联事务支出</t>
  </si>
  <si>
    <t>20129</t>
  </si>
  <si>
    <t xml:space="preserve">    群众团体事务</t>
  </si>
  <si>
    <t>2012901</t>
  </si>
  <si>
    <t>2012902</t>
  </si>
  <si>
    <t>2012903</t>
  </si>
  <si>
    <t>2012906</t>
  </si>
  <si>
    <t xml:space="preserve">      工会事务</t>
  </si>
  <si>
    <t>2012950</t>
  </si>
  <si>
    <t>2012999</t>
  </si>
  <si>
    <t xml:space="preserve">      其他群众团体事务支出</t>
  </si>
  <si>
    <t>20131</t>
  </si>
  <si>
    <t xml:space="preserve">    党委办公厅（室）及相关机构事务</t>
  </si>
  <si>
    <t>2013101</t>
  </si>
  <si>
    <t>2013102</t>
  </si>
  <si>
    <t>2013103</t>
  </si>
  <si>
    <t>2013105</t>
  </si>
  <si>
    <t xml:space="preserve">      专项业务</t>
  </si>
  <si>
    <t>2013150</t>
  </si>
  <si>
    <t>2013199</t>
  </si>
  <si>
    <t xml:space="preserve">      其他党委办公厅（室）及相关机构事务支出</t>
  </si>
  <si>
    <t>20132</t>
  </si>
  <si>
    <t xml:space="preserve">    组织事务</t>
  </si>
  <si>
    <t>2013201</t>
  </si>
  <si>
    <t>2013202</t>
  </si>
  <si>
    <t>2013203</t>
  </si>
  <si>
    <t>2013204</t>
  </si>
  <si>
    <t xml:space="preserve">      公务员事务</t>
  </si>
  <si>
    <t>2013250</t>
  </si>
  <si>
    <t>2013299</t>
  </si>
  <si>
    <t xml:space="preserve">      其他组织事务支出</t>
  </si>
  <si>
    <t>20133</t>
  </si>
  <si>
    <t xml:space="preserve">    宣传事务</t>
  </si>
  <si>
    <t>2013301</t>
  </si>
  <si>
    <t>2013302</t>
  </si>
  <si>
    <t>2013303</t>
  </si>
  <si>
    <t>2013304</t>
  </si>
  <si>
    <t xml:space="preserve">      宣传管理</t>
  </si>
  <si>
    <t>2013350</t>
  </si>
  <si>
    <t>2013399</t>
  </si>
  <si>
    <t xml:space="preserve">      其他宣传事务支出</t>
  </si>
  <si>
    <t>20134</t>
  </si>
  <si>
    <t xml:space="preserve">    统战事务</t>
  </si>
  <si>
    <t>2013401</t>
  </si>
  <si>
    <t>2013402</t>
  </si>
  <si>
    <t>2013403</t>
  </si>
  <si>
    <t>2013404</t>
  </si>
  <si>
    <t xml:space="preserve">      宗教事务</t>
  </si>
  <si>
    <t>2013405</t>
  </si>
  <si>
    <t xml:space="preserve">      华侨事务</t>
  </si>
  <si>
    <t>2013450</t>
  </si>
  <si>
    <t>2013499</t>
  </si>
  <si>
    <t xml:space="preserve">      其他统战事务支出</t>
  </si>
  <si>
    <t>20135</t>
  </si>
  <si>
    <t xml:space="preserve">    对外联络事务</t>
  </si>
  <si>
    <t>2013501</t>
  </si>
  <si>
    <t>2013502</t>
  </si>
  <si>
    <t>2013503</t>
  </si>
  <si>
    <t>2013550</t>
  </si>
  <si>
    <t>2013599</t>
  </si>
  <si>
    <t xml:space="preserve">      其他对外联络事务支出</t>
  </si>
  <si>
    <t>20136</t>
  </si>
  <si>
    <t xml:space="preserve">    其他共产党事务支出</t>
  </si>
  <si>
    <t>2013601</t>
  </si>
  <si>
    <t>2013602</t>
  </si>
  <si>
    <t>2013603</t>
  </si>
  <si>
    <t>2013650</t>
  </si>
  <si>
    <t>2013699</t>
  </si>
  <si>
    <t xml:space="preserve">      其他共产党事务支出</t>
  </si>
  <si>
    <t>20137</t>
  </si>
  <si>
    <t xml:space="preserve">    网信事务</t>
  </si>
  <si>
    <t>2013701</t>
  </si>
  <si>
    <t>2013702</t>
  </si>
  <si>
    <t>2013703</t>
  </si>
  <si>
    <t>2013704</t>
  </si>
  <si>
    <t xml:space="preserve">      信息安全事务</t>
  </si>
  <si>
    <t>2013750</t>
  </si>
  <si>
    <t>2013799</t>
  </si>
  <si>
    <t xml:space="preserve">      其他网信事务支出</t>
  </si>
  <si>
    <t>20138</t>
  </si>
  <si>
    <t xml:space="preserve">    市场监督管理事务</t>
  </si>
  <si>
    <t>2013801</t>
  </si>
  <si>
    <t>2013802</t>
  </si>
  <si>
    <t>2013803</t>
  </si>
  <si>
    <t>2013804</t>
  </si>
  <si>
    <t xml:space="preserve">      市场主体管理</t>
  </si>
  <si>
    <t>2013805</t>
  </si>
  <si>
    <t xml:space="preserve">      市场秩序执法</t>
  </si>
  <si>
    <t>2013808</t>
  </si>
  <si>
    <t>2013810</t>
  </si>
  <si>
    <t xml:space="preserve">      质量基础</t>
  </si>
  <si>
    <t>2013812</t>
  </si>
  <si>
    <t xml:space="preserve">      药品事务</t>
  </si>
  <si>
    <t>2013813</t>
  </si>
  <si>
    <t xml:space="preserve">      医疗器械事务</t>
  </si>
  <si>
    <t>2013814</t>
  </si>
  <si>
    <t xml:space="preserve">      化妆品事务</t>
  </si>
  <si>
    <t>2013815</t>
  </si>
  <si>
    <t xml:space="preserve">      质量安全监管</t>
  </si>
  <si>
    <t>2013816</t>
  </si>
  <si>
    <t xml:space="preserve">      食品安全监管</t>
  </si>
  <si>
    <t>2013850</t>
  </si>
  <si>
    <t>2013899</t>
  </si>
  <si>
    <t xml:space="preserve">      其他市场监督管理事务</t>
  </si>
  <si>
    <t>20140</t>
  </si>
  <si>
    <t xml:space="preserve">    信访事务</t>
  </si>
  <si>
    <t>2014001</t>
  </si>
  <si>
    <t>2014002</t>
  </si>
  <si>
    <t>2014003</t>
  </si>
  <si>
    <t>2014004</t>
  </si>
  <si>
    <t xml:space="preserve">      信访业务</t>
  </si>
  <si>
    <t>2014050</t>
  </si>
  <si>
    <t>2014099</t>
  </si>
  <si>
    <t xml:space="preserve">      其他信访事务支出</t>
  </si>
  <si>
    <t>20199</t>
  </si>
  <si>
    <t xml:space="preserve">    其他一般公共服务支出</t>
  </si>
  <si>
    <t>2019901</t>
  </si>
  <si>
    <t xml:space="preserve">      国家赔偿费用支出</t>
  </si>
  <si>
    <t>2019999</t>
  </si>
  <si>
    <t xml:space="preserve">      其他一般公共服务支出</t>
  </si>
  <si>
    <t>202</t>
  </si>
  <si>
    <t xml:space="preserve">  外交支出</t>
  </si>
  <si>
    <t>20205</t>
  </si>
  <si>
    <t xml:space="preserve">    对外合作与交流</t>
  </si>
  <si>
    <t>2020503</t>
  </si>
  <si>
    <t xml:space="preserve">      在华国际会议</t>
  </si>
  <si>
    <t>2020504</t>
  </si>
  <si>
    <t xml:space="preserve">      国际交流活动</t>
  </si>
  <si>
    <t>2020505</t>
  </si>
  <si>
    <t xml:space="preserve">      对外合作活动</t>
  </si>
  <si>
    <t>2020599</t>
  </si>
  <si>
    <t xml:space="preserve">      其他对外合作与交流支出</t>
  </si>
  <si>
    <t>20206</t>
  </si>
  <si>
    <t xml:space="preserve">    对外宣传</t>
  </si>
  <si>
    <t>2020601</t>
  </si>
  <si>
    <t xml:space="preserve">      对外宣传</t>
  </si>
  <si>
    <t>20299</t>
  </si>
  <si>
    <t xml:space="preserve">    其他外交支出</t>
  </si>
  <si>
    <t>2029999</t>
  </si>
  <si>
    <t xml:space="preserve">      其他外交支出</t>
  </si>
  <si>
    <t>203</t>
  </si>
  <si>
    <t xml:space="preserve">  国防支出</t>
  </si>
  <si>
    <t>20301</t>
  </si>
  <si>
    <t xml:space="preserve">    军费</t>
  </si>
  <si>
    <t>2030101</t>
  </si>
  <si>
    <t xml:space="preserve">      现役部队</t>
  </si>
  <si>
    <t>2030102</t>
  </si>
  <si>
    <t xml:space="preserve">      预备役部队</t>
  </si>
  <si>
    <t>2030199</t>
  </si>
  <si>
    <t xml:space="preserve">      其他军费支出</t>
  </si>
  <si>
    <t>20304</t>
  </si>
  <si>
    <t xml:space="preserve">    国防科研事业</t>
  </si>
  <si>
    <t>2030401</t>
  </si>
  <si>
    <t xml:space="preserve">      国防科研事业</t>
  </si>
  <si>
    <t>20305</t>
  </si>
  <si>
    <t xml:space="preserve">    专项工程</t>
  </si>
  <si>
    <t>2030501</t>
  </si>
  <si>
    <t xml:space="preserve">      专项工程</t>
  </si>
  <si>
    <t>20306</t>
  </si>
  <si>
    <t xml:space="preserve">    国防动员</t>
  </si>
  <si>
    <t>2030601</t>
  </si>
  <si>
    <t xml:space="preserve">      兵役征集</t>
  </si>
  <si>
    <t>2030602</t>
  </si>
  <si>
    <t xml:space="preserve">      经济动员</t>
  </si>
  <si>
    <t>2030603</t>
  </si>
  <si>
    <t xml:space="preserve">      人民防空</t>
  </si>
  <si>
    <t>2030604</t>
  </si>
  <si>
    <t xml:space="preserve">      交通战备</t>
  </si>
  <si>
    <t>2030607</t>
  </si>
  <si>
    <t xml:space="preserve">      民兵</t>
  </si>
  <si>
    <t>2030608</t>
  </si>
  <si>
    <t xml:space="preserve">      边海防</t>
  </si>
  <si>
    <t>2030699</t>
  </si>
  <si>
    <t xml:space="preserve">      其他国防动员支出</t>
  </si>
  <si>
    <t>20399</t>
  </si>
  <si>
    <t xml:space="preserve">    其他国防支出</t>
  </si>
  <si>
    <t>2039999</t>
  </si>
  <si>
    <t xml:space="preserve">      其他国防支出</t>
  </si>
  <si>
    <t>204</t>
  </si>
  <si>
    <t xml:space="preserve">  公共安全支出</t>
  </si>
  <si>
    <t>20401</t>
  </si>
  <si>
    <t xml:space="preserve">    武装警察部队</t>
  </si>
  <si>
    <t>2040101</t>
  </si>
  <si>
    <t xml:space="preserve">      武装警察部队</t>
  </si>
  <si>
    <t>2040199</t>
  </si>
  <si>
    <t xml:space="preserve">      其他武装警察部队支出</t>
  </si>
  <si>
    <t>20402</t>
  </si>
  <si>
    <t xml:space="preserve">    公安</t>
  </si>
  <si>
    <t>2040201</t>
  </si>
  <si>
    <t>2040202</t>
  </si>
  <si>
    <t>2040203</t>
  </si>
  <si>
    <t>2040219</t>
  </si>
  <si>
    <t>2040220</t>
  </si>
  <si>
    <t xml:space="preserve">      执法办案</t>
  </si>
  <si>
    <t>2040221</t>
  </si>
  <si>
    <t xml:space="preserve">      特别业务</t>
  </si>
  <si>
    <t>2040222</t>
  </si>
  <si>
    <t xml:space="preserve">      特勤业务</t>
  </si>
  <si>
    <t>2040223</t>
  </si>
  <si>
    <t xml:space="preserve">      移民事务</t>
  </si>
  <si>
    <t>2040250</t>
  </si>
  <si>
    <t>2040299</t>
  </si>
  <si>
    <t xml:space="preserve">      其他公安支出</t>
  </si>
  <si>
    <t>20403</t>
  </si>
  <si>
    <t xml:space="preserve">    国家安全</t>
  </si>
  <si>
    <t>2040301</t>
  </si>
  <si>
    <t>2040302</t>
  </si>
  <si>
    <t>2040303</t>
  </si>
  <si>
    <t>2040304</t>
  </si>
  <si>
    <t xml:space="preserve">      安全业务</t>
  </si>
  <si>
    <t>2040350</t>
  </si>
  <si>
    <t>2040399</t>
  </si>
  <si>
    <t xml:space="preserve">      其他国家安全支出</t>
  </si>
  <si>
    <t>20404</t>
  </si>
  <si>
    <t xml:space="preserve">    检察</t>
  </si>
  <si>
    <t>2040401</t>
  </si>
  <si>
    <t>2040402</t>
  </si>
  <si>
    <t>2040403</t>
  </si>
  <si>
    <t>2040409</t>
  </si>
  <si>
    <t xml:space="preserve">      “两房”建设</t>
  </si>
  <si>
    <t>2040410</t>
  </si>
  <si>
    <t xml:space="preserve">      检查监督</t>
  </si>
  <si>
    <t>2040450</t>
  </si>
  <si>
    <t>2040499</t>
  </si>
  <si>
    <t xml:space="preserve">      其他检察支出</t>
  </si>
  <si>
    <t>20405</t>
  </si>
  <si>
    <t xml:space="preserve">    法院</t>
  </si>
  <si>
    <t>2040501</t>
  </si>
  <si>
    <t>2040502</t>
  </si>
  <si>
    <t>2040503</t>
  </si>
  <si>
    <t>2040504</t>
  </si>
  <si>
    <t xml:space="preserve">      案件审判</t>
  </si>
  <si>
    <t>2040505</t>
  </si>
  <si>
    <t xml:space="preserve">      案件执行</t>
  </si>
  <si>
    <t>2040506</t>
  </si>
  <si>
    <t xml:space="preserve">      “两庭”建设</t>
  </si>
  <si>
    <t>2040550</t>
  </si>
  <si>
    <t>2040599</t>
  </si>
  <si>
    <t xml:space="preserve">      其他法院支出</t>
  </si>
  <si>
    <t>20406</t>
  </si>
  <si>
    <t xml:space="preserve">    司法</t>
  </si>
  <si>
    <t>2040601</t>
  </si>
  <si>
    <t>2040602</t>
  </si>
  <si>
    <t>2040603</t>
  </si>
  <si>
    <t>2040604</t>
  </si>
  <si>
    <t xml:space="preserve">      基层司法业务</t>
  </si>
  <si>
    <t>2040605</t>
  </si>
  <si>
    <t xml:space="preserve">      普法宣传</t>
  </si>
  <si>
    <t>2040606</t>
  </si>
  <si>
    <t xml:space="preserve">      律师管理</t>
  </si>
  <si>
    <t>2040607</t>
  </si>
  <si>
    <t xml:space="preserve">      公共法律服务</t>
  </si>
  <si>
    <t>2040608</t>
  </si>
  <si>
    <t xml:space="preserve">      国家统一法律职业资格考试</t>
  </si>
  <si>
    <t>2040610</t>
  </si>
  <si>
    <t xml:space="preserve">      社区矫正</t>
  </si>
  <si>
    <t>2040612</t>
  </si>
  <si>
    <t xml:space="preserve">      法治建设</t>
  </si>
  <si>
    <t>2040613</t>
  </si>
  <si>
    <t>2040650</t>
  </si>
  <si>
    <t>2040699</t>
  </si>
  <si>
    <t xml:space="preserve">      其他司法支出</t>
  </si>
  <si>
    <t>20407</t>
  </si>
  <si>
    <t xml:space="preserve">    监狱</t>
  </si>
  <si>
    <t>2040701</t>
  </si>
  <si>
    <t>2040702</t>
  </si>
  <si>
    <t>2040703</t>
  </si>
  <si>
    <t>2040704</t>
  </si>
  <si>
    <t xml:space="preserve">      罪犯生活及医疗卫生</t>
  </si>
  <si>
    <t>2040705</t>
  </si>
  <si>
    <t xml:space="preserve">      监狱业务及罪犯改造</t>
  </si>
  <si>
    <t>2040706</t>
  </si>
  <si>
    <t xml:space="preserve">      狱政设施建设</t>
  </si>
  <si>
    <t>2040707</t>
  </si>
  <si>
    <t>2040750</t>
  </si>
  <si>
    <t>2040799</t>
  </si>
  <si>
    <t xml:space="preserve">      其他监狱支出</t>
  </si>
  <si>
    <t>20408</t>
  </si>
  <si>
    <t xml:space="preserve">    强制隔离戒毒</t>
  </si>
  <si>
    <t>2040801</t>
  </si>
  <si>
    <t>2040802</t>
  </si>
  <si>
    <t>2040803</t>
  </si>
  <si>
    <t>2040804</t>
  </si>
  <si>
    <t xml:space="preserve">      强制隔离戒毒人员生活</t>
  </si>
  <si>
    <t>2040805</t>
  </si>
  <si>
    <t xml:space="preserve">      强制隔离戒毒人员教育</t>
  </si>
  <si>
    <t>2040806</t>
  </si>
  <si>
    <t xml:space="preserve">      所政设施建设</t>
  </si>
  <si>
    <t>2040807</t>
  </si>
  <si>
    <t>2040850</t>
  </si>
  <si>
    <t>2040899</t>
  </si>
  <si>
    <t xml:space="preserve">      其他强制隔离戒毒支出</t>
  </si>
  <si>
    <t>20409</t>
  </si>
  <si>
    <t xml:space="preserve">    国家保密</t>
  </si>
  <si>
    <t>2040901</t>
  </si>
  <si>
    <t>2040902</t>
  </si>
  <si>
    <t>2040903</t>
  </si>
  <si>
    <t>2040904</t>
  </si>
  <si>
    <t xml:space="preserve">      保密技术</t>
  </si>
  <si>
    <t>2040905</t>
  </si>
  <si>
    <t xml:space="preserve">      保密管理</t>
  </si>
  <si>
    <t>2040950</t>
  </si>
  <si>
    <t>2040999</t>
  </si>
  <si>
    <t xml:space="preserve">      其他国家保密支出</t>
  </si>
  <si>
    <t>20410</t>
  </si>
  <si>
    <t xml:space="preserve">    缉私警察</t>
  </si>
  <si>
    <t>2041001</t>
  </si>
  <si>
    <t>2041002</t>
  </si>
  <si>
    <t>2041006</t>
  </si>
  <si>
    <t>2041007</t>
  </si>
  <si>
    <t xml:space="preserve">      缉私业务</t>
  </si>
  <si>
    <t>2041099</t>
  </si>
  <si>
    <t xml:space="preserve">      其他缉私警察支出</t>
  </si>
  <si>
    <t>20499</t>
  </si>
  <si>
    <t xml:space="preserve">    其他公共安全支出</t>
  </si>
  <si>
    <t>2049902</t>
  </si>
  <si>
    <t xml:space="preserve">      国家司法救助支出</t>
  </si>
  <si>
    <t>2049999</t>
  </si>
  <si>
    <t xml:space="preserve">      其他公共安全支出</t>
  </si>
  <si>
    <t>205</t>
  </si>
  <si>
    <t xml:space="preserve">  教育支出</t>
  </si>
  <si>
    <t>20501</t>
  </si>
  <si>
    <t xml:space="preserve">    教育管理事务</t>
  </si>
  <si>
    <t>2050101</t>
  </si>
  <si>
    <t>2050102</t>
  </si>
  <si>
    <t>2050103</t>
  </si>
  <si>
    <t>2050199</t>
  </si>
  <si>
    <t xml:space="preserve">      其他教育管理事务支出</t>
  </si>
  <si>
    <t>20502</t>
  </si>
  <si>
    <t xml:space="preserve">    普通教育</t>
  </si>
  <si>
    <t>2050201</t>
  </si>
  <si>
    <t xml:space="preserve">      学前教育</t>
  </si>
  <si>
    <t>2050202</t>
  </si>
  <si>
    <t xml:space="preserve">      小学教育</t>
  </si>
  <si>
    <t>2050203</t>
  </si>
  <si>
    <t xml:space="preserve">      初中教育</t>
  </si>
  <si>
    <t>2050204</t>
  </si>
  <si>
    <t xml:space="preserve">      高中教育</t>
  </si>
  <si>
    <t>2050205</t>
  </si>
  <si>
    <t xml:space="preserve">      高等教育</t>
  </si>
  <si>
    <t>2050299</t>
  </si>
  <si>
    <t xml:space="preserve">      其他普通教育支出</t>
  </si>
  <si>
    <t>20503</t>
  </si>
  <si>
    <t xml:space="preserve">    职业教育</t>
  </si>
  <si>
    <t>2050301</t>
  </si>
  <si>
    <t xml:space="preserve">      初等职业教育</t>
  </si>
  <si>
    <t>2050302</t>
  </si>
  <si>
    <t xml:space="preserve">      中等职业教育</t>
  </si>
  <si>
    <t>2050303</t>
  </si>
  <si>
    <t xml:space="preserve">      技校教育</t>
  </si>
  <si>
    <t>2050305</t>
  </si>
  <si>
    <t xml:space="preserve">      高等职业教育</t>
  </si>
  <si>
    <t>2050399</t>
  </si>
  <si>
    <t xml:space="preserve">      其他职业教育支出</t>
  </si>
  <si>
    <t>20504</t>
  </si>
  <si>
    <t xml:space="preserve">    成人教育</t>
  </si>
  <si>
    <t>2050401</t>
  </si>
  <si>
    <t xml:space="preserve">      成人初等教育</t>
  </si>
  <si>
    <t>2050402</t>
  </si>
  <si>
    <t xml:space="preserve">      成人中等教育</t>
  </si>
  <si>
    <t>2050403</t>
  </si>
  <si>
    <t xml:space="preserve">      成人高等教育</t>
  </si>
  <si>
    <t>2050404</t>
  </si>
  <si>
    <t xml:space="preserve">      成人广播电视教育</t>
  </si>
  <si>
    <t>2050499</t>
  </si>
  <si>
    <t xml:space="preserve">      其他成人教育支出</t>
  </si>
  <si>
    <t>20505</t>
  </si>
  <si>
    <t xml:space="preserve">    广播电视教育</t>
  </si>
  <si>
    <t>2050501</t>
  </si>
  <si>
    <t xml:space="preserve">      广播电视学校</t>
  </si>
  <si>
    <t>2050502</t>
  </si>
  <si>
    <t xml:space="preserve">      教育电视台</t>
  </si>
  <si>
    <t>2050599</t>
  </si>
  <si>
    <t xml:space="preserve">      其他广播电视教育支出</t>
  </si>
  <si>
    <t>20506</t>
  </si>
  <si>
    <t xml:space="preserve">    留学教育</t>
  </si>
  <si>
    <t>2050601</t>
  </si>
  <si>
    <t xml:space="preserve">      出国留学教育</t>
  </si>
  <si>
    <t>2050602</t>
  </si>
  <si>
    <t xml:space="preserve">      来华留学教育</t>
  </si>
  <si>
    <t>2050699</t>
  </si>
  <si>
    <t xml:space="preserve">      其他留学教育支出</t>
  </si>
  <si>
    <t>20507</t>
  </si>
  <si>
    <t xml:space="preserve">    特殊教育</t>
  </si>
  <si>
    <t>2050701</t>
  </si>
  <si>
    <t xml:space="preserve">      特殊学校教育</t>
  </si>
  <si>
    <t>2050702</t>
  </si>
  <si>
    <t xml:space="preserve">      工读学校教育</t>
  </si>
  <si>
    <t>2050799</t>
  </si>
  <si>
    <t xml:space="preserve">      其他特殊教育支出</t>
  </si>
  <si>
    <t>20508</t>
  </si>
  <si>
    <t xml:space="preserve">    进修及培训</t>
  </si>
  <si>
    <t>2050801</t>
  </si>
  <si>
    <t xml:space="preserve">      教师进修</t>
  </si>
  <si>
    <t>2050802</t>
  </si>
  <si>
    <t xml:space="preserve">      干部教育</t>
  </si>
  <si>
    <t>2050803</t>
  </si>
  <si>
    <t xml:space="preserve">      培训支出</t>
  </si>
  <si>
    <t>2050804</t>
  </si>
  <si>
    <t xml:space="preserve">      退役士兵能力提升</t>
  </si>
  <si>
    <t>2050899</t>
  </si>
  <si>
    <t xml:space="preserve">      其他进修及培训</t>
  </si>
  <si>
    <t>20509</t>
  </si>
  <si>
    <t xml:space="preserve">    教育费附加安排的支出</t>
  </si>
  <si>
    <t>2050901</t>
  </si>
  <si>
    <t xml:space="preserve">      农村中小学校舍建设</t>
  </si>
  <si>
    <t>2050902</t>
  </si>
  <si>
    <t xml:space="preserve">      农村中小学教学设施</t>
  </si>
  <si>
    <t>2050903</t>
  </si>
  <si>
    <t xml:space="preserve">      城市中小学校舍建设</t>
  </si>
  <si>
    <t>2050904</t>
  </si>
  <si>
    <t xml:space="preserve">      城市中小学教学设施</t>
  </si>
  <si>
    <t>2050905</t>
  </si>
  <si>
    <t xml:space="preserve">      中等职业学校教学设施</t>
  </si>
  <si>
    <t>2050999</t>
  </si>
  <si>
    <t xml:space="preserve">      其他教育费附加安排的支出</t>
  </si>
  <si>
    <t>20599</t>
  </si>
  <si>
    <t xml:space="preserve">    其他教育支出</t>
  </si>
  <si>
    <t>2059999</t>
  </si>
  <si>
    <t xml:space="preserve">      其他教育支出</t>
  </si>
  <si>
    <t>206</t>
  </si>
  <si>
    <t xml:space="preserve">  科学技术支出</t>
  </si>
  <si>
    <t>20601</t>
  </si>
  <si>
    <t xml:space="preserve">    科学技术管理事务</t>
  </si>
  <si>
    <t>2060101</t>
  </si>
  <si>
    <t>2060102</t>
  </si>
  <si>
    <t>2060103</t>
  </si>
  <si>
    <t>2060199</t>
  </si>
  <si>
    <t xml:space="preserve">      其他科学技术管理事务支出</t>
  </si>
  <si>
    <t>20602</t>
  </si>
  <si>
    <t xml:space="preserve">    基础研究</t>
  </si>
  <si>
    <t>2060201</t>
  </si>
  <si>
    <t xml:space="preserve">      机构运行</t>
  </si>
  <si>
    <t>2060203</t>
  </si>
  <si>
    <t xml:space="preserve">      自然科学基金</t>
  </si>
  <si>
    <t>2060204</t>
  </si>
  <si>
    <t xml:space="preserve">      实验室及相关设施</t>
  </si>
  <si>
    <t>2060205</t>
  </si>
  <si>
    <t xml:space="preserve">      重大科学工程</t>
  </si>
  <si>
    <t>2060206</t>
  </si>
  <si>
    <t xml:space="preserve">      专项基础科研</t>
  </si>
  <si>
    <t>2060207</t>
  </si>
  <si>
    <t xml:space="preserve">      专项技术基础</t>
  </si>
  <si>
    <t>2060208</t>
  </si>
  <si>
    <t xml:space="preserve">      科技人才队伍建设</t>
  </si>
  <si>
    <t>2060299</t>
  </si>
  <si>
    <t xml:space="preserve">      其他基础研究支出</t>
  </si>
  <si>
    <t>20603</t>
  </si>
  <si>
    <t xml:space="preserve">    应用研究</t>
  </si>
  <si>
    <t>2060301</t>
  </si>
  <si>
    <t>2060302</t>
  </si>
  <si>
    <t xml:space="preserve">      社会公益研究</t>
  </si>
  <si>
    <t>2060303</t>
  </si>
  <si>
    <t xml:space="preserve">      高技术研究</t>
  </si>
  <si>
    <t>2060304</t>
  </si>
  <si>
    <t xml:space="preserve">      专项科研试制</t>
  </si>
  <si>
    <t>2060399</t>
  </si>
  <si>
    <t xml:space="preserve">      其他应用研究支出</t>
  </si>
  <si>
    <t>20604</t>
  </si>
  <si>
    <t xml:space="preserve">    技术研究与开发</t>
  </si>
  <si>
    <t>2060401</t>
  </si>
  <si>
    <t>2060404</t>
  </si>
  <si>
    <t xml:space="preserve">      科技成果转化与扩散</t>
  </si>
  <si>
    <t>2060405</t>
  </si>
  <si>
    <t xml:space="preserve">      共性技术研究与开发</t>
  </si>
  <si>
    <t>2060499</t>
  </si>
  <si>
    <t xml:space="preserve">      其他技术研究与开发支出</t>
  </si>
  <si>
    <t>20605</t>
  </si>
  <si>
    <t xml:space="preserve">    科技条件与服务</t>
  </si>
  <si>
    <t>2060501</t>
  </si>
  <si>
    <t>2060502</t>
  </si>
  <si>
    <t xml:space="preserve">      技术创新服务体系</t>
  </si>
  <si>
    <t>2060503</t>
  </si>
  <si>
    <t xml:space="preserve">      科技条件专项</t>
  </si>
  <si>
    <t>2060599</t>
  </si>
  <si>
    <t xml:space="preserve">      其他科技条件与服务支出</t>
  </si>
  <si>
    <t>20606</t>
  </si>
  <si>
    <t xml:space="preserve">    社会科学</t>
  </si>
  <si>
    <t>2060601</t>
  </si>
  <si>
    <t xml:space="preserve">      社会科学研究机构</t>
  </si>
  <si>
    <t>2060602</t>
  </si>
  <si>
    <t xml:space="preserve">      社会科学研究</t>
  </si>
  <si>
    <t>2060603</t>
  </si>
  <si>
    <t xml:space="preserve">      社科基金支出</t>
  </si>
  <si>
    <t>2060699</t>
  </si>
  <si>
    <t xml:space="preserve">      其他社会科学支出</t>
  </si>
  <si>
    <t>20607</t>
  </si>
  <si>
    <t xml:space="preserve">    科学技术普及</t>
  </si>
  <si>
    <t>2060701</t>
  </si>
  <si>
    <t>2060702</t>
  </si>
  <si>
    <t xml:space="preserve">      科普活动</t>
  </si>
  <si>
    <t>2060703</t>
  </si>
  <si>
    <t xml:space="preserve">      青少年科技活动</t>
  </si>
  <si>
    <t>2060704</t>
  </si>
  <si>
    <t xml:space="preserve">      学术交流活动</t>
  </si>
  <si>
    <t>2060705</t>
  </si>
  <si>
    <t xml:space="preserve">      科技馆站</t>
  </si>
  <si>
    <t>2060799</t>
  </si>
  <si>
    <t xml:space="preserve">      其他科学技术普及支出</t>
  </si>
  <si>
    <t>20608</t>
  </si>
  <si>
    <t xml:space="preserve">    科技交流与合作</t>
  </si>
  <si>
    <t>2060801</t>
  </si>
  <si>
    <t xml:space="preserve">      国际交流与合作</t>
  </si>
  <si>
    <t>2060802</t>
  </si>
  <si>
    <t xml:space="preserve">      重大科技合作项目</t>
  </si>
  <si>
    <t>2060899</t>
  </si>
  <si>
    <t xml:space="preserve">      其他科技交流与合作支出</t>
  </si>
  <si>
    <t>20609</t>
  </si>
  <si>
    <t xml:space="preserve">    科技重大项目</t>
  </si>
  <si>
    <t>2060901</t>
  </si>
  <si>
    <t xml:space="preserve">      科技重大专项</t>
  </si>
  <si>
    <t>2060902</t>
  </si>
  <si>
    <t xml:space="preserve">      重点研发计划</t>
  </si>
  <si>
    <t>2060999</t>
  </si>
  <si>
    <t xml:space="preserve">      其他科技重大项目</t>
  </si>
  <si>
    <t>20699</t>
  </si>
  <si>
    <t xml:space="preserve">    其他科学技术支出</t>
  </si>
  <si>
    <t>2069901</t>
  </si>
  <si>
    <t xml:space="preserve">      科技奖励</t>
  </si>
  <si>
    <t>2069902</t>
  </si>
  <si>
    <t xml:space="preserve">      核应急</t>
  </si>
  <si>
    <t>2069903</t>
  </si>
  <si>
    <t xml:space="preserve">      转制科研机构</t>
  </si>
  <si>
    <t>2069999</t>
  </si>
  <si>
    <t xml:space="preserve">      其他科学技术支出</t>
  </si>
  <si>
    <t>207</t>
  </si>
  <si>
    <t xml:space="preserve">  文化旅游体育与传媒支出</t>
  </si>
  <si>
    <t>20701</t>
  </si>
  <si>
    <t xml:space="preserve">    文化和旅游</t>
  </si>
  <si>
    <t>2070101</t>
  </si>
  <si>
    <t>2070102</t>
  </si>
  <si>
    <t>2070103</t>
  </si>
  <si>
    <t>2070104</t>
  </si>
  <si>
    <t xml:space="preserve">      图书馆</t>
  </si>
  <si>
    <t>2070105</t>
  </si>
  <si>
    <t xml:space="preserve">      文化展示及纪念机构</t>
  </si>
  <si>
    <t>2070106</t>
  </si>
  <si>
    <t xml:space="preserve">      艺术表演场所</t>
  </si>
  <si>
    <t>2070107</t>
  </si>
  <si>
    <t xml:space="preserve">      艺术表演团体</t>
  </si>
  <si>
    <t>2070108</t>
  </si>
  <si>
    <t xml:space="preserve">      文化活动</t>
  </si>
  <si>
    <t>2070109</t>
  </si>
  <si>
    <t xml:space="preserve">      群众文化</t>
  </si>
  <si>
    <t>2070110</t>
  </si>
  <si>
    <t xml:space="preserve">      文化和旅游交流与合作</t>
  </si>
  <si>
    <t>2070111</t>
  </si>
  <si>
    <t xml:space="preserve">      文化创作与保护</t>
  </si>
  <si>
    <t>2070112</t>
  </si>
  <si>
    <t xml:space="preserve">      文化和旅游市场管理</t>
  </si>
  <si>
    <t>2070113</t>
  </si>
  <si>
    <t xml:space="preserve">      旅游宣传</t>
  </si>
  <si>
    <t>2070114</t>
  </si>
  <si>
    <t xml:space="preserve">      文化和旅游管理事务</t>
  </si>
  <si>
    <t>2070199</t>
  </si>
  <si>
    <t xml:space="preserve">      其他文化和旅游支出</t>
  </si>
  <si>
    <t>20702</t>
  </si>
  <si>
    <t xml:space="preserve">    文物</t>
  </si>
  <si>
    <t>2070201</t>
  </si>
  <si>
    <t>2070202</t>
  </si>
  <si>
    <t>2070203</t>
  </si>
  <si>
    <t>2070204</t>
  </si>
  <si>
    <t xml:space="preserve">      文物保护</t>
  </si>
  <si>
    <t>2070205</t>
  </si>
  <si>
    <t xml:space="preserve">      博物馆</t>
  </si>
  <si>
    <t>2070206</t>
  </si>
  <si>
    <t xml:space="preserve">      历史名城与古迹</t>
  </si>
  <si>
    <t>2070299</t>
  </si>
  <si>
    <t xml:space="preserve">      其他文物支出</t>
  </si>
  <si>
    <t>20703</t>
  </si>
  <si>
    <t xml:space="preserve">    体育</t>
  </si>
  <si>
    <t>2070301</t>
  </si>
  <si>
    <t>2070302</t>
  </si>
  <si>
    <t>2070303</t>
  </si>
  <si>
    <t>2070304</t>
  </si>
  <si>
    <t xml:space="preserve">      运动项目管理</t>
  </si>
  <si>
    <t>2070305</t>
  </si>
  <si>
    <t xml:space="preserve">      体育竞赛</t>
  </si>
  <si>
    <t>2070306</t>
  </si>
  <si>
    <t xml:space="preserve">      体育训练</t>
  </si>
  <si>
    <t>2070307</t>
  </si>
  <si>
    <t xml:space="preserve">      体育场馆</t>
  </si>
  <si>
    <t>2070308</t>
  </si>
  <si>
    <t xml:space="preserve">      群众体育</t>
  </si>
  <si>
    <t>2070309</t>
  </si>
  <si>
    <t xml:space="preserve">      体育交流与合作</t>
  </si>
  <si>
    <t>2070399</t>
  </si>
  <si>
    <t xml:space="preserve">      其他体育支出</t>
  </si>
  <si>
    <t>20706</t>
  </si>
  <si>
    <t xml:space="preserve">    新闻出版电影</t>
  </si>
  <si>
    <t>2070601</t>
  </si>
  <si>
    <t>2070602</t>
  </si>
  <si>
    <t>2070603</t>
  </si>
  <si>
    <t>2070604</t>
  </si>
  <si>
    <t xml:space="preserve">      新闻通讯</t>
  </si>
  <si>
    <t>2070605</t>
  </si>
  <si>
    <t xml:space="preserve">      出版发行</t>
  </si>
  <si>
    <t>2070606</t>
  </si>
  <si>
    <t xml:space="preserve">      版权管理</t>
  </si>
  <si>
    <t>2070607</t>
  </si>
  <si>
    <t xml:space="preserve">      电影</t>
  </si>
  <si>
    <t>2070699</t>
  </si>
  <si>
    <t xml:space="preserve">      其他新闻出版电影支出</t>
  </si>
  <si>
    <t>20708</t>
  </si>
  <si>
    <t xml:space="preserve">    广播电视</t>
  </si>
  <si>
    <t>2070801</t>
  </si>
  <si>
    <t>2070802</t>
  </si>
  <si>
    <t>2070803</t>
  </si>
  <si>
    <t>2070806</t>
  </si>
  <si>
    <t xml:space="preserve">      监测监管</t>
  </si>
  <si>
    <t>2070807</t>
  </si>
  <si>
    <t xml:space="preserve">      传输发射</t>
  </si>
  <si>
    <t>2070808</t>
  </si>
  <si>
    <t xml:space="preserve">      广播电视事务</t>
  </si>
  <si>
    <t>2070899</t>
  </si>
  <si>
    <t xml:space="preserve">      其他广播电视支出</t>
  </si>
  <si>
    <t>20799</t>
  </si>
  <si>
    <t xml:space="preserve">    其他文化旅游体育与传媒支出</t>
  </si>
  <si>
    <t>2079902</t>
  </si>
  <si>
    <t xml:space="preserve">      宣传文化发展专项支出</t>
  </si>
  <si>
    <t>2079903</t>
  </si>
  <si>
    <t xml:space="preserve">      文化产业发展专项支出</t>
  </si>
  <si>
    <t>2079999</t>
  </si>
  <si>
    <t xml:space="preserve">      其他文化旅游体育与传媒支出</t>
  </si>
  <si>
    <t>208</t>
  </si>
  <si>
    <t xml:space="preserve">    社会保障和就业支出</t>
  </si>
  <si>
    <t>20801</t>
  </si>
  <si>
    <t xml:space="preserve">    人力资源和社会保障管理事务</t>
  </si>
  <si>
    <t>2080101</t>
  </si>
  <si>
    <t>2080102</t>
  </si>
  <si>
    <t>2080103</t>
  </si>
  <si>
    <t>2080104</t>
  </si>
  <si>
    <t xml:space="preserve">      综合业务管理</t>
  </si>
  <si>
    <t>2080105</t>
  </si>
  <si>
    <t xml:space="preserve">      劳动保障监察</t>
  </si>
  <si>
    <t>2080106</t>
  </si>
  <si>
    <t xml:space="preserve">      就业管理事务</t>
  </si>
  <si>
    <t>2080107</t>
  </si>
  <si>
    <t xml:space="preserve">      社会保险业务管理事务</t>
  </si>
  <si>
    <t>2080108</t>
  </si>
  <si>
    <t>2080109</t>
  </si>
  <si>
    <t xml:space="preserve">      社会保险经办机构</t>
  </si>
  <si>
    <t>2080110</t>
  </si>
  <si>
    <t xml:space="preserve">      劳动关系和维权</t>
  </si>
  <si>
    <t>2080111</t>
  </si>
  <si>
    <t xml:space="preserve">      公共就业服务和职业技能鉴定机构</t>
  </si>
  <si>
    <t>2080112</t>
  </si>
  <si>
    <t xml:space="preserve">      劳动人事争议调解仲裁</t>
  </si>
  <si>
    <t>2080113</t>
  </si>
  <si>
    <t xml:space="preserve">      政府特殊津贴</t>
  </si>
  <si>
    <t>2080114</t>
  </si>
  <si>
    <t xml:space="preserve">      资助留学回国人员</t>
  </si>
  <si>
    <t>2080115</t>
  </si>
  <si>
    <t xml:space="preserve">      博士后日常经费</t>
  </si>
  <si>
    <t>2080116</t>
  </si>
  <si>
    <t xml:space="preserve">      引进人才费用</t>
  </si>
  <si>
    <t>2080150</t>
  </si>
  <si>
    <t>2080199</t>
  </si>
  <si>
    <t xml:space="preserve">      其他人力资源和社会保障管理事务支出</t>
  </si>
  <si>
    <t>20802</t>
  </si>
  <si>
    <t xml:space="preserve">    民政管理事务</t>
  </si>
  <si>
    <t>2080201</t>
  </si>
  <si>
    <t>2080202</t>
  </si>
  <si>
    <t>2080203</t>
  </si>
  <si>
    <t>2080206</t>
  </si>
  <si>
    <t xml:space="preserve">      社会组织管理</t>
  </si>
  <si>
    <t>2080207</t>
  </si>
  <si>
    <t xml:space="preserve">      行政区划和地名管理</t>
  </si>
  <si>
    <t>2080299</t>
  </si>
  <si>
    <t xml:space="preserve">      其他民政管理事务支出</t>
  </si>
  <si>
    <t>20804</t>
  </si>
  <si>
    <t xml:space="preserve">    补充全国社会保障基金</t>
  </si>
  <si>
    <t>2080402</t>
  </si>
  <si>
    <t xml:space="preserve">      用一般公共预算补充基金</t>
  </si>
  <si>
    <t>20805</t>
  </si>
  <si>
    <t xml:space="preserve">    行政事业单位养老支出</t>
  </si>
  <si>
    <t>2080501</t>
  </si>
  <si>
    <t xml:space="preserve">      行政单位离退休</t>
  </si>
  <si>
    <t>2080502</t>
  </si>
  <si>
    <t xml:space="preserve">      事业单位离退休</t>
  </si>
  <si>
    <t>2080503</t>
  </si>
  <si>
    <t xml:space="preserve">      离退休人员管理机构</t>
  </si>
  <si>
    <t>2080505</t>
  </si>
  <si>
    <t xml:space="preserve">      机关事业单位基本养老保险缴费支出</t>
  </si>
  <si>
    <t>2080506</t>
  </si>
  <si>
    <t xml:space="preserve">      机关事业单位职业年金缴费支出</t>
  </si>
  <si>
    <t>2080507</t>
  </si>
  <si>
    <t xml:space="preserve">      对机关事业单位基本养老保险基金的补助</t>
  </si>
  <si>
    <t>2080508</t>
  </si>
  <si>
    <t xml:space="preserve">      对机关事业单位职业年金的补助</t>
  </si>
  <si>
    <t>2080599</t>
  </si>
  <si>
    <t xml:space="preserve">      其他行政事业单位养老支出</t>
  </si>
  <si>
    <t>20806</t>
  </si>
  <si>
    <t xml:space="preserve">    企业改革补助</t>
  </si>
  <si>
    <t>2080601</t>
  </si>
  <si>
    <t xml:space="preserve">      企业关闭破产补助</t>
  </si>
  <si>
    <t>2080602</t>
  </si>
  <si>
    <t xml:space="preserve">      厂办大集体改革补助</t>
  </si>
  <si>
    <t>2080699</t>
  </si>
  <si>
    <t xml:space="preserve">      其他企业改革发展补助</t>
  </si>
  <si>
    <t>20807</t>
  </si>
  <si>
    <t xml:space="preserve">    就业补助</t>
  </si>
  <si>
    <t>2080701</t>
  </si>
  <si>
    <t xml:space="preserve">      就业创业服务补贴</t>
  </si>
  <si>
    <t>2080702</t>
  </si>
  <si>
    <t xml:space="preserve">      职业培训补贴</t>
  </si>
  <si>
    <t>2080704</t>
  </si>
  <si>
    <t xml:space="preserve">      社会保险补贴</t>
  </si>
  <si>
    <t>2080705</t>
  </si>
  <si>
    <t xml:space="preserve">      公益性岗位补贴</t>
  </si>
  <si>
    <t>2080709</t>
  </si>
  <si>
    <t xml:space="preserve">      职业技能鉴定补贴</t>
  </si>
  <si>
    <t>2080711</t>
  </si>
  <si>
    <t xml:space="preserve">      就业见习补贴</t>
  </si>
  <si>
    <t>2080712</t>
  </si>
  <si>
    <t xml:space="preserve">      高技能人才培养补助</t>
  </si>
  <si>
    <t>2080713</t>
  </si>
  <si>
    <t xml:space="preserve">      促进创业补贴</t>
  </si>
  <si>
    <t>2080799</t>
  </si>
  <si>
    <t xml:space="preserve">      其他就业补助支出</t>
  </si>
  <si>
    <t>20808</t>
  </si>
  <si>
    <t xml:space="preserve">    抚恤</t>
  </si>
  <si>
    <t>2080801</t>
  </si>
  <si>
    <t xml:space="preserve">      死亡抚恤</t>
  </si>
  <si>
    <t>2080802</t>
  </si>
  <si>
    <t xml:space="preserve">      伤残抚恤</t>
  </si>
  <si>
    <t>2080803</t>
  </si>
  <si>
    <t xml:space="preserve">      在乡复员、退伍军人生活补助</t>
  </si>
  <si>
    <t>2080805</t>
  </si>
  <si>
    <t xml:space="preserve">      义务兵优待</t>
  </si>
  <si>
    <t>2080806</t>
  </si>
  <si>
    <t xml:space="preserve">      农村籍退役士兵老年生活补助</t>
  </si>
  <si>
    <t>2080807</t>
  </si>
  <si>
    <t xml:space="preserve">      光荣院</t>
  </si>
  <si>
    <t>2080808</t>
  </si>
  <si>
    <t xml:space="preserve">      烈士纪念设施管理维护</t>
  </si>
  <si>
    <t>2080899</t>
  </si>
  <si>
    <t xml:space="preserve">      其他优抚支出</t>
  </si>
  <si>
    <t>20809</t>
  </si>
  <si>
    <t xml:space="preserve">    退役安置</t>
  </si>
  <si>
    <t>2080901</t>
  </si>
  <si>
    <t xml:space="preserve">      退役士兵安置</t>
  </si>
  <si>
    <t>2080902</t>
  </si>
  <si>
    <t xml:space="preserve">      军队移交政府的离退休人员安置</t>
  </si>
  <si>
    <t>2080903</t>
  </si>
  <si>
    <t xml:space="preserve">      军队移交政府离退休干部管理机构</t>
  </si>
  <si>
    <t>2080904</t>
  </si>
  <si>
    <t xml:space="preserve">      退役士兵管理教育</t>
  </si>
  <si>
    <t>2080905</t>
  </si>
  <si>
    <t xml:space="preserve">      军队转业干部安置</t>
  </si>
  <si>
    <t>2080999</t>
  </si>
  <si>
    <t xml:space="preserve">      其他退役安置支出</t>
  </si>
  <si>
    <t>20810</t>
  </si>
  <si>
    <t xml:space="preserve">    社会福利</t>
  </si>
  <si>
    <t>2081001</t>
  </si>
  <si>
    <t xml:space="preserve">      儿童福利</t>
  </si>
  <si>
    <t>2081002</t>
  </si>
  <si>
    <t xml:space="preserve">      老年福利</t>
  </si>
  <si>
    <t>2081003</t>
  </si>
  <si>
    <t xml:space="preserve">      康复辅具</t>
  </si>
  <si>
    <t>2081004</t>
  </si>
  <si>
    <t xml:space="preserve">      殡葬</t>
  </si>
  <si>
    <t>2081005</t>
  </si>
  <si>
    <t xml:space="preserve">      社会福利事业单位</t>
  </si>
  <si>
    <t>2081006</t>
  </si>
  <si>
    <t xml:space="preserve">      养老服务</t>
  </si>
  <si>
    <t>2081099</t>
  </si>
  <si>
    <t xml:space="preserve">      其他社会福利支出</t>
  </si>
  <si>
    <t>20811</t>
  </si>
  <si>
    <t xml:space="preserve">    残疾人事业</t>
  </si>
  <si>
    <t>2081101</t>
  </si>
  <si>
    <t>2081102</t>
  </si>
  <si>
    <t>2081103</t>
  </si>
  <si>
    <t>2081104</t>
  </si>
  <si>
    <t xml:space="preserve">      残疾人康复</t>
  </si>
  <si>
    <t>2081105</t>
  </si>
  <si>
    <t xml:space="preserve">      残疾人就业</t>
  </si>
  <si>
    <t>2081106</t>
  </si>
  <si>
    <t xml:space="preserve">      残疾人体育</t>
  </si>
  <si>
    <t>2081107</t>
  </si>
  <si>
    <t xml:space="preserve">      残疾人生活和护理补贴</t>
  </si>
  <si>
    <t>2081199</t>
  </si>
  <si>
    <t xml:space="preserve">      其他残疾人事业支出</t>
  </si>
  <si>
    <t>20816</t>
  </si>
  <si>
    <t xml:space="preserve">    红十字事业</t>
  </si>
  <si>
    <t>2081601</t>
  </si>
  <si>
    <t>2081602</t>
  </si>
  <si>
    <t>2081603</t>
  </si>
  <si>
    <t>2081650</t>
  </si>
  <si>
    <t>2081699</t>
  </si>
  <si>
    <t xml:space="preserve">      其他红十字事业支出</t>
  </si>
  <si>
    <t>20819</t>
  </si>
  <si>
    <t xml:space="preserve">    最低生活保障</t>
  </si>
  <si>
    <t>2081901</t>
  </si>
  <si>
    <t xml:space="preserve">      城市最低生活保障金支出</t>
  </si>
  <si>
    <t>2081902</t>
  </si>
  <si>
    <t xml:space="preserve">      农村最低生活保障金支出</t>
  </si>
  <si>
    <t>20820</t>
  </si>
  <si>
    <t xml:space="preserve">    临时救助</t>
  </si>
  <si>
    <t>2082001</t>
  </si>
  <si>
    <t xml:space="preserve">      临时救助支出</t>
  </si>
  <si>
    <t>2082002</t>
  </si>
  <si>
    <t xml:space="preserve">      流浪乞讨人员救助支出</t>
  </si>
  <si>
    <t>20821</t>
  </si>
  <si>
    <t xml:space="preserve">    特困人员救助供养</t>
  </si>
  <si>
    <t>2082101</t>
  </si>
  <si>
    <t xml:space="preserve">      城市特困人员救助供养支出</t>
  </si>
  <si>
    <t>2082102</t>
  </si>
  <si>
    <t xml:space="preserve">      农村特困人员救助供养支出</t>
  </si>
  <si>
    <t>20824</t>
  </si>
  <si>
    <t xml:space="preserve">    补充道路交通事故社会救助基金</t>
  </si>
  <si>
    <t>2082401</t>
  </si>
  <si>
    <t xml:space="preserve">      交强险增值税补助基金支出</t>
  </si>
  <si>
    <t>2082402</t>
  </si>
  <si>
    <t xml:space="preserve">      交强险罚款收入补助基金支出</t>
  </si>
  <si>
    <t>20825</t>
  </si>
  <si>
    <t xml:space="preserve">    其他生活救助</t>
  </si>
  <si>
    <t>2082501</t>
  </si>
  <si>
    <t xml:space="preserve">      其他城市生活救助</t>
  </si>
  <si>
    <t>2082502</t>
  </si>
  <si>
    <t xml:space="preserve">      其他农村生活救助</t>
  </si>
  <si>
    <t>20826</t>
  </si>
  <si>
    <t xml:space="preserve">    财政对基本养老保险基金的补助</t>
  </si>
  <si>
    <t>2082601</t>
  </si>
  <si>
    <t xml:space="preserve">      财政对企业职工基本养老保险基金的补助</t>
  </si>
  <si>
    <t>2082602</t>
  </si>
  <si>
    <t xml:space="preserve">      财政对城乡居民基本养老保险基金的补助</t>
  </si>
  <si>
    <t>2082699</t>
  </si>
  <si>
    <t xml:space="preserve">      财政对其他基本养老保险基金的补助</t>
  </si>
  <si>
    <t>20827</t>
  </si>
  <si>
    <t xml:space="preserve">    财政对其他社会保险基金的补助</t>
  </si>
  <si>
    <t>2082701</t>
  </si>
  <si>
    <t xml:space="preserve">      财政对失业保险基金的补助</t>
  </si>
  <si>
    <t>2082702</t>
  </si>
  <si>
    <t xml:space="preserve">      财政对工伤保险基金的补助</t>
  </si>
  <si>
    <t>2082799</t>
  </si>
  <si>
    <t xml:space="preserve">      其他财政对社会保险基金的补助</t>
  </si>
  <si>
    <t>20828</t>
  </si>
  <si>
    <t xml:space="preserve">    退役军人管理事务</t>
  </si>
  <si>
    <t>2082801</t>
  </si>
  <si>
    <t>2082802</t>
  </si>
  <si>
    <t>2082803</t>
  </si>
  <si>
    <t>2082804</t>
  </si>
  <si>
    <t xml:space="preserve">      拥军优属</t>
  </si>
  <si>
    <t>2082805</t>
  </si>
  <si>
    <t xml:space="preserve">      军供保障</t>
  </si>
  <si>
    <t>2082806</t>
  </si>
  <si>
    <t>信息化建设</t>
  </si>
  <si>
    <t>2082850</t>
  </si>
  <si>
    <t>2082899</t>
  </si>
  <si>
    <t xml:space="preserve">      其他退役军人事务管理支出</t>
  </si>
  <si>
    <t>20830</t>
  </si>
  <si>
    <t xml:space="preserve">    财政代缴社会保险费支出</t>
  </si>
  <si>
    <t>2083001</t>
  </si>
  <si>
    <t xml:space="preserve">      财政代缴城乡居民基本养老保险费支出</t>
  </si>
  <si>
    <t>2083099</t>
  </si>
  <si>
    <t xml:space="preserve">      财政代缴其他社会保险费支出</t>
  </si>
  <si>
    <t>20899</t>
  </si>
  <si>
    <t xml:space="preserve">    其他社会保障和就业支出</t>
  </si>
  <si>
    <t>2089999</t>
  </si>
  <si>
    <t xml:space="preserve">      其他社会保障和就业支出</t>
  </si>
  <si>
    <t>210</t>
  </si>
  <si>
    <t xml:space="preserve">  卫生健康支出</t>
  </si>
  <si>
    <t>21001</t>
  </si>
  <si>
    <t xml:space="preserve">    卫生健康管理事务</t>
  </si>
  <si>
    <t>2100101</t>
  </si>
  <si>
    <t>2100102</t>
  </si>
  <si>
    <t>2100103</t>
  </si>
  <si>
    <t>2100199</t>
  </si>
  <si>
    <t xml:space="preserve">      其他卫生健康管理事务支出</t>
  </si>
  <si>
    <t>21002</t>
  </si>
  <si>
    <t xml:space="preserve">    公立医院</t>
  </si>
  <si>
    <t>2100201</t>
  </si>
  <si>
    <t xml:space="preserve">      综合医院</t>
  </si>
  <si>
    <t>2100202</t>
  </si>
  <si>
    <t xml:space="preserve">      中医（民族）医院</t>
  </si>
  <si>
    <t>2100203</t>
  </si>
  <si>
    <t xml:space="preserve">      传染病医院</t>
  </si>
  <si>
    <t>2100204</t>
  </si>
  <si>
    <t xml:space="preserve">      职业病防治医院</t>
  </si>
  <si>
    <t>2100205</t>
  </si>
  <si>
    <t xml:space="preserve">      精神病医院</t>
  </si>
  <si>
    <t>2100206</t>
  </si>
  <si>
    <t xml:space="preserve">      妇幼保健医院</t>
  </si>
  <si>
    <t>2100207</t>
  </si>
  <si>
    <t xml:space="preserve">      儿童医院</t>
  </si>
  <si>
    <t>2100208</t>
  </si>
  <si>
    <t xml:space="preserve">      其他专科医院</t>
  </si>
  <si>
    <t>2100209</t>
  </si>
  <si>
    <t xml:space="preserve">      福利医院</t>
  </si>
  <si>
    <t>2100210</t>
  </si>
  <si>
    <t xml:space="preserve">      行业医院</t>
  </si>
  <si>
    <t>2100211</t>
  </si>
  <si>
    <t xml:space="preserve">      处理医疗欠费</t>
  </si>
  <si>
    <t>2100212</t>
  </si>
  <si>
    <t xml:space="preserve">      康复医院</t>
  </si>
  <si>
    <t>2100213</t>
  </si>
  <si>
    <t xml:space="preserve">      优抚医院</t>
  </si>
  <si>
    <t>2100299</t>
  </si>
  <si>
    <t xml:space="preserve">      其他公立医院支出</t>
  </si>
  <si>
    <t>21003</t>
  </si>
  <si>
    <t xml:space="preserve">    基层医疗卫生机构</t>
  </si>
  <si>
    <t>2100301</t>
  </si>
  <si>
    <t xml:space="preserve">      城市社区卫生机构</t>
  </si>
  <si>
    <t>2100302</t>
  </si>
  <si>
    <t xml:space="preserve">      乡镇卫生院</t>
  </si>
  <si>
    <t>2100399</t>
  </si>
  <si>
    <t xml:space="preserve">      其他基层医疗卫生机构支出</t>
  </si>
  <si>
    <t>21004</t>
  </si>
  <si>
    <t xml:space="preserve">    公共卫生</t>
  </si>
  <si>
    <t>2100401</t>
  </si>
  <si>
    <t xml:space="preserve">      疾病预防控制机构</t>
  </si>
  <si>
    <t>2100402</t>
  </si>
  <si>
    <t xml:space="preserve">      卫生监督机构</t>
  </si>
  <si>
    <t>2100403</t>
  </si>
  <si>
    <t xml:space="preserve">      妇幼保健机构</t>
  </si>
  <si>
    <t>2100404</t>
  </si>
  <si>
    <t xml:space="preserve">      精神卫生机构</t>
  </si>
  <si>
    <t>2100405</t>
  </si>
  <si>
    <t xml:space="preserve">      应急救治机构</t>
  </si>
  <si>
    <t>2100406</t>
  </si>
  <si>
    <t xml:space="preserve">      采供血机构</t>
  </si>
  <si>
    <t>2100407</t>
  </si>
  <si>
    <t xml:space="preserve">      其他专业公共卫生机构</t>
  </si>
  <si>
    <t>2100408</t>
  </si>
  <si>
    <t xml:space="preserve">      基本公共卫生服务</t>
  </si>
  <si>
    <t>2100409</t>
  </si>
  <si>
    <t xml:space="preserve">      重大公共卫生服务</t>
  </si>
  <si>
    <t>2100410</t>
  </si>
  <si>
    <t xml:space="preserve">      突发公共卫生事件应急处理</t>
  </si>
  <si>
    <t>2100499</t>
  </si>
  <si>
    <t xml:space="preserve">      其他公共卫生支出</t>
  </si>
  <si>
    <t>21006</t>
  </si>
  <si>
    <t xml:space="preserve">    中医药</t>
  </si>
  <si>
    <t>2100601</t>
  </si>
  <si>
    <t xml:space="preserve">      中医（民族医）药专项</t>
  </si>
  <si>
    <t>2100699</t>
  </si>
  <si>
    <t xml:space="preserve">      其他中医药支出</t>
  </si>
  <si>
    <t>21007</t>
  </si>
  <si>
    <t xml:space="preserve">    计划生育事务</t>
  </si>
  <si>
    <t>2100716</t>
  </si>
  <si>
    <t xml:space="preserve">      计划生育机构</t>
  </si>
  <si>
    <t>2100717</t>
  </si>
  <si>
    <t xml:space="preserve">      计划生育服务</t>
  </si>
  <si>
    <t>2100799</t>
  </si>
  <si>
    <t xml:space="preserve">      其他计划生育事务支出</t>
  </si>
  <si>
    <t>21011</t>
  </si>
  <si>
    <t xml:space="preserve">    行政事业单位医疗</t>
  </si>
  <si>
    <t>2101101</t>
  </si>
  <si>
    <t xml:space="preserve">      行政单位医疗</t>
  </si>
  <si>
    <t>2101102</t>
  </si>
  <si>
    <t xml:space="preserve">      事业单位医疗</t>
  </si>
  <si>
    <t>2101103</t>
  </si>
  <si>
    <t xml:space="preserve">      公务员医疗补助</t>
  </si>
  <si>
    <t>2101199</t>
  </si>
  <si>
    <t xml:space="preserve">      其他行政事业单位医疗支出</t>
  </si>
  <si>
    <t>21012</t>
  </si>
  <si>
    <t xml:space="preserve">    财政对基本医疗保险基金的补助</t>
  </si>
  <si>
    <t>2101201</t>
  </si>
  <si>
    <t xml:space="preserve">      财政对职工基本医疗保险基金的补助</t>
  </si>
  <si>
    <t>2101202</t>
  </si>
  <si>
    <t xml:space="preserve">      财政对城乡居民基本医疗保险基金的补助</t>
  </si>
  <si>
    <t>2101299</t>
  </si>
  <si>
    <t xml:space="preserve">      财政对其他基本医疗保险基金的补助</t>
  </si>
  <si>
    <t>21013</t>
  </si>
  <si>
    <t xml:space="preserve">    医疗救助</t>
  </si>
  <si>
    <t>2101301</t>
  </si>
  <si>
    <t xml:space="preserve">      城乡医疗救助</t>
  </si>
  <si>
    <t>2101302</t>
  </si>
  <si>
    <t xml:space="preserve">      疾病应急救助</t>
  </si>
  <si>
    <t>2101399</t>
  </si>
  <si>
    <t xml:space="preserve">      其他医疗救助支出</t>
  </si>
  <si>
    <t>21014</t>
  </si>
  <si>
    <t xml:space="preserve">    优抚对象医疗</t>
  </si>
  <si>
    <t>2101401</t>
  </si>
  <si>
    <t xml:space="preserve">      优抚对象医疗补助</t>
  </si>
  <si>
    <t>2101499</t>
  </si>
  <si>
    <t xml:space="preserve">      其他优抚对象医疗支出</t>
  </si>
  <si>
    <t>21015</t>
  </si>
  <si>
    <t xml:space="preserve">    医疗保障管理事务</t>
  </si>
  <si>
    <t>2101501</t>
  </si>
  <si>
    <t>2101502</t>
  </si>
  <si>
    <t>2101503</t>
  </si>
  <si>
    <t>2101504</t>
  </si>
  <si>
    <t>2101505</t>
  </si>
  <si>
    <t xml:space="preserve">      医疗保障政策管理</t>
  </si>
  <si>
    <t>2101506</t>
  </si>
  <si>
    <t xml:space="preserve">      医疗保障经办事务</t>
  </si>
  <si>
    <t>2101550</t>
  </si>
  <si>
    <t>2101599</t>
  </si>
  <si>
    <t xml:space="preserve">      其他医疗保障管理事务支出</t>
  </si>
  <si>
    <t>21016</t>
  </si>
  <si>
    <t xml:space="preserve">    老龄卫生健康事务</t>
  </si>
  <si>
    <t>2101601</t>
  </si>
  <si>
    <t xml:space="preserve">      老龄卫生健康事务</t>
  </si>
  <si>
    <t>21099</t>
  </si>
  <si>
    <t xml:space="preserve">    其他卫生健康支出</t>
  </si>
  <si>
    <t>2109999</t>
  </si>
  <si>
    <t xml:space="preserve">      其他卫生健康支出</t>
  </si>
  <si>
    <t>211</t>
  </si>
  <si>
    <t xml:space="preserve">  节能环保支出</t>
  </si>
  <si>
    <t>21101</t>
  </si>
  <si>
    <t xml:space="preserve">    环境保护管理事务</t>
  </si>
  <si>
    <t>2110101</t>
  </si>
  <si>
    <t>2110102</t>
  </si>
  <si>
    <t>2110103</t>
  </si>
  <si>
    <t>2110104</t>
  </si>
  <si>
    <t xml:space="preserve">      生态环境保护宣传</t>
  </si>
  <si>
    <t>2110105</t>
  </si>
  <si>
    <t xml:space="preserve">      环境保护法规、规划及标准</t>
  </si>
  <si>
    <t>2110106</t>
  </si>
  <si>
    <t xml:space="preserve">      生态环境国际合作及履约</t>
  </si>
  <si>
    <t>2110107</t>
  </si>
  <si>
    <t xml:space="preserve">      生态环境保护行政许可</t>
  </si>
  <si>
    <t>2110108</t>
  </si>
  <si>
    <t xml:space="preserve">      应对气候变化管理事务</t>
  </si>
  <si>
    <t>2110199</t>
  </si>
  <si>
    <t xml:space="preserve">      其他环境保护管理事务支出</t>
  </si>
  <si>
    <t>21102</t>
  </si>
  <si>
    <t xml:space="preserve">    环境监测与监察</t>
  </si>
  <si>
    <t>2110203</t>
  </si>
  <si>
    <t xml:space="preserve">      建设项目环评审查与监督</t>
  </si>
  <si>
    <t>2110204</t>
  </si>
  <si>
    <t xml:space="preserve">      核与辐射安全监督</t>
  </si>
  <si>
    <t>2110299</t>
  </si>
  <si>
    <t xml:space="preserve">      其他环境监测与监察支出</t>
  </si>
  <si>
    <t>21103</t>
  </si>
  <si>
    <t xml:space="preserve">    污染防治</t>
  </si>
  <si>
    <t>2110301</t>
  </si>
  <si>
    <t xml:space="preserve">      大气</t>
  </si>
  <si>
    <t>2110302</t>
  </si>
  <si>
    <t xml:space="preserve">      水体</t>
  </si>
  <si>
    <t>2110303</t>
  </si>
  <si>
    <t xml:space="preserve">      噪声</t>
  </si>
  <si>
    <t>2110304</t>
  </si>
  <si>
    <t xml:space="preserve">      固体废弃物与化学品</t>
  </si>
  <si>
    <t>2110305</t>
  </si>
  <si>
    <t xml:space="preserve">      放射源和放射性废物监管</t>
  </si>
  <si>
    <t>2110306</t>
  </si>
  <si>
    <t xml:space="preserve">      辐射</t>
  </si>
  <si>
    <t>2110307</t>
  </si>
  <si>
    <t xml:space="preserve">      土壤</t>
  </si>
  <si>
    <t>2110399</t>
  </si>
  <si>
    <t xml:space="preserve">      其他污染防治支出</t>
  </si>
  <si>
    <t>21104</t>
  </si>
  <si>
    <t xml:space="preserve">    自然生态保护</t>
  </si>
  <si>
    <t>2110401</t>
  </si>
  <si>
    <t xml:space="preserve">      生态保护</t>
  </si>
  <si>
    <t>2110402</t>
  </si>
  <si>
    <t xml:space="preserve">      农村环境保护</t>
  </si>
  <si>
    <t>2110404</t>
  </si>
  <si>
    <t xml:space="preserve">      生物及物种资源保护</t>
  </si>
  <si>
    <t>2110405</t>
  </si>
  <si>
    <t xml:space="preserve">      草原生态修复治理</t>
  </si>
  <si>
    <t>2110406</t>
  </si>
  <si>
    <t xml:space="preserve">      自然保护地</t>
  </si>
  <si>
    <t>2110499</t>
  </si>
  <si>
    <t xml:space="preserve">      其他自然生态保护支出</t>
  </si>
  <si>
    <t>21105</t>
  </si>
  <si>
    <t xml:space="preserve">    天然林保护</t>
  </si>
  <si>
    <t>2110501</t>
  </si>
  <si>
    <t xml:space="preserve">      森林管护</t>
  </si>
  <si>
    <t>2110502</t>
  </si>
  <si>
    <t xml:space="preserve">      社会保险补助</t>
  </si>
  <si>
    <t>2110503</t>
  </si>
  <si>
    <t xml:space="preserve">      政策性社会性支出补助</t>
  </si>
  <si>
    <t>2110506</t>
  </si>
  <si>
    <t xml:space="preserve">      天然林保护工程建设</t>
  </si>
  <si>
    <t>2110507</t>
  </si>
  <si>
    <t xml:space="preserve">      停伐补助</t>
  </si>
  <si>
    <t>2110599</t>
  </si>
  <si>
    <t xml:space="preserve">      其他天然林保护支出</t>
  </si>
  <si>
    <t>21106</t>
  </si>
  <si>
    <t xml:space="preserve">    退耕还林还草</t>
  </si>
  <si>
    <t>2110602</t>
  </si>
  <si>
    <t xml:space="preserve">      退耕现金</t>
  </si>
  <si>
    <t>2110603</t>
  </si>
  <si>
    <t xml:space="preserve">      退耕还林粮食折现补贴</t>
  </si>
  <si>
    <t>2110604</t>
  </si>
  <si>
    <t xml:space="preserve">      退耕还林粮食费用补贴</t>
  </si>
  <si>
    <t>2110605</t>
  </si>
  <si>
    <t xml:space="preserve">      退耕还林工程建设</t>
  </si>
  <si>
    <t>2110699</t>
  </si>
  <si>
    <t xml:space="preserve">      其他退耕还林还草支出</t>
  </si>
  <si>
    <t>21107</t>
  </si>
  <si>
    <t xml:space="preserve">    风沙荒漠治理</t>
  </si>
  <si>
    <t>2110704</t>
  </si>
  <si>
    <t xml:space="preserve">      京津风沙源治理工程建设</t>
  </si>
  <si>
    <t>2110799</t>
  </si>
  <si>
    <t xml:space="preserve">      其他风沙荒漠治理支出</t>
  </si>
  <si>
    <t>21108</t>
  </si>
  <si>
    <t xml:space="preserve">    退牧还草</t>
  </si>
  <si>
    <t>2110804</t>
  </si>
  <si>
    <t xml:space="preserve">      退牧还草工程建设</t>
  </si>
  <si>
    <t>2110899</t>
  </si>
  <si>
    <t xml:space="preserve">      其他退牧还草支出</t>
  </si>
  <si>
    <t>21109</t>
  </si>
  <si>
    <t xml:space="preserve">    已垦草原退耕还草</t>
  </si>
  <si>
    <t>2111001</t>
  </si>
  <si>
    <t xml:space="preserve">    能源节约利用</t>
  </si>
  <si>
    <t>21111</t>
  </si>
  <si>
    <t xml:space="preserve">    污染减排</t>
  </si>
  <si>
    <t>2111101</t>
  </si>
  <si>
    <t xml:space="preserve">      生态环境监测与信息</t>
  </si>
  <si>
    <t>2111102</t>
  </si>
  <si>
    <t xml:space="preserve">      生态环境执法监察</t>
  </si>
  <si>
    <t>2111103</t>
  </si>
  <si>
    <t xml:space="preserve">      减排专项支出</t>
  </si>
  <si>
    <t>2111104</t>
  </si>
  <si>
    <t xml:space="preserve">      清洁生产专项支出</t>
  </si>
  <si>
    <t>2111199</t>
  </si>
  <si>
    <t xml:space="preserve">      其他污染减排支出</t>
  </si>
  <si>
    <t>21112</t>
  </si>
  <si>
    <t xml:space="preserve">    可再生能源</t>
  </si>
  <si>
    <t>21113</t>
  </si>
  <si>
    <t xml:space="preserve">    循环经济</t>
  </si>
  <si>
    <t>21114</t>
  </si>
  <si>
    <t xml:space="preserve">    能源管理事务</t>
  </si>
  <si>
    <t>2111401</t>
  </si>
  <si>
    <t>2111402</t>
  </si>
  <si>
    <t>2111403</t>
  </si>
  <si>
    <t>2111406</t>
  </si>
  <si>
    <t xml:space="preserve">      能源科技装备</t>
  </si>
  <si>
    <t>2111407</t>
  </si>
  <si>
    <t xml:space="preserve">      能源行业管理</t>
  </si>
  <si>
    <t>2111408</t>
  </si>
  <si>
    <t xml:space="preserve">      能源管理</t>
  </si>
  <si>
    <t>2111411</t>
  </si>
  <si>
    <t>2111413</t>
  </si>
  <si>
    <t xml:space="preserve">      农村电网建设</t>
  </si>
  <si>
    <t>2111450</t>
  </si>
  <si>
    <t>2111499</t>
  </si>
  <si>
    <t xml:space="preserve">      其他能源管理事务支出</t>
  </si>
  <si>
    <t>21199</t>
  </si>
  <si>
    <t xml:space="preserve">    其他节能环保支出</t>
  </si>
  <si>
    <t>2119999</t>
  </si>
  <si>
    <t xml:space="preserve">      其他节能环保支出</t>
  </si>
  <si>
    <t>212</t>
  </si>
  <si>
    <t xml:space="preserve">  城乡社区支出</t>
  </si>
  <si>
    <t>21201</t>
  </si>
  <si>
    <t xml:space="preserve">    城乡社区管理事务</t>
  </si>
  <si>
    <t>2120101</t>
  </si>
  <si>
    <t>2120102</t>
  </si>
  <si>
    <t>2120103</t>
  </si>
  <si>
    <t>2120104</t>
  </si>
  <si>
    <t xml:space="preserve">      城管执法</t>
  </si>
  <si>
    <t>2120105</t>
  </si>
  <si>
    <t xml:space="preserve">      工程建设标准规范编制与监管</t>
  </si>
  <si>
    <t>2120106</t>
  </si>
  <si>
    <t xml:space="preserve">      工程建设管理</t>
  </si>
  <si>
    <t>2120107</t>
  </si>
  <si>
    <t xml:space="preserve">      市政公用行业市场监管</t>
  </si>
  <si>
    <t>2120109</t>
  </si>
  <si>
    <t xml:space="preserve">      住宅建设与房地产市场监管</t>
  </si>
  <si>
    <t>2120110</t>
  </si>
  <si>
    <t xml:space="preserve">      执业资格注册、资质审查</t>
  </si>
  <si>
    <t>2120199</t>
  </si>
  <si>
    <t xml:space="preserve">      其他城乡社区管理事务支出</t>
  </si>
  <si>
    <t>21202</t>
  </si>
  <si>
    <t xml:space="preserve">    城乡社区规划与管理</t>
  </si>
  <si>
    <t>21203</t>
  </si>
  <si>
    <t xml:space="preserve">    城乡社区公共设施</t>
  </si>
  <si>
    <t>2120303</t>
  </si>
  <si>
    <t xml:space="preserve">      小城镇基础设施建设</t>
  </si>
  <si>
    <t>2120399</t>
  </si>
  <si>
    <t xml:space="preserve">      其他城乡社区公共设施支出</t>
  </si>
  <si>
    <t>21205</t>
  </si>
  <si>
    <t xml:space="preserve">    城乡社区环境卫生</t>
  </si>
  <si>
    <t>2120501</t>
  </si>
  <si>
    <t xml:space="preserve">      城乡社区环境卫生</t>
  </si>
  <si>
    <t>21206</t>
  </si>
  <si>
    <t xml:space="preserve">    建设市场管理与监督</t>
  </si>
  <si>
    <t>2120601</t>
  </si>
  <si>
    <t xml:space="preserve">      建设市场管理与监督</t>
  </si>
  <si>
    <t>21299</t>
  </si>
  <si>
    <t xml:space="preserve">    其他城乡社区支出</t>
  </si>
  <si>
    <t>2129999</t>
  </si>
  <si>
    <t xml:space="preserve">      其他城乡社区支出</t>
  </si>
  <si>
    <t>213</t>
  </si>
  <si>
    <t xml:space="preserve">  农林水支出</t>
  </si>
  <si>
    <t>21301</t>
  </si>
  <si>
    <t xml:space="preserve">    农业农村</t>
  </si>
  <si>
    <t>2130101</t>
  </si>
  <si>
    <t>行政运行</t>
  </si>
  <si>
    <t>2130102</t>
  </si>
  <si>
    <t>一般行政管理事务</t>
  </si>
  <si>
    <t>2130103</t>
  </si>
  <si>
    <t>机关服务</t>
  </si>
  <si>
    <t>2130104</t>
  </si>
  <si>
    <t>事业运行</t>
  </si>
  <si>
    <t>2130105</t>
  </si>
  <si>
    <t>农垦运行</t>
  </si>
  <si>
    <t>2130106</t>
  </si>
  <si>
    <t>科技转化与推广服务</t>
  </si>
  <si>
    <t>2130108</t>
  </si>
  <si>
    <t>病虫害控制</t>
  </si>
  <si>
    <t>2130109</t>
  </si>
  <si>
    <t>农产品质量安全</t>
  </si>
  <si>
    <t>2130110</t>
  </si>
  <si>
    <t>执法监管</t>
  </si>
  <si>
    <t>2130111</t>
  </si>
  <si>
    <t>统计监测与信息服务</t>
  </si>
  <si>
    <t>2130112</t>
  </si>
  <si>
    <t>行业业务管理</t>
  </si>
  <si>
    <t>2130114</t>
  </si>
  <si>
    <t>对外交流与合作</t>
  </si>
  <si>
    <t>2130119</t>
  </si>
  <si>
    <t>防灾救灾</t>
  </si>
  <si>
    <t>2130120</t>
  </si>
  <si>
    <t>稳定农民收入补贴</t>
  </si>
  <si>
    <t>2130121</t>
  </si>
  <si>
    <t>农业结构调整补贴</t>
  </si>
  <si>
    <t>2130122</t>
  </si>
  <si>
    <t>农业生产发展</t>
  </si>
  <si>
    <t>2130124</t>
  </si>
  <si>
    <t>农村合作经济</t>
  </si>
  <si>
    <t>2130125</t>
  </si>
  <si>
    <t>农产品加工与促销</t>
  </si>
  <si>
    <t>2130126</t>
  </si>
  <si>
    <t>农村社会事业</t>
  </si>
  <si>
    <t>2130135</t>
  </si>
  <si>
    <t>农业生态资源保护</t>
  </si>
  <si>
    <t>2130142</t>
  </si>
  <si>
    <t>乡村道路建设</t>
  </si>
  <si>
    <t>2130148</t>
  </si>
  <si>
    <t>渔业发展</t>
  </si>
  <si>
    <t>2130152</t>
  </si>
  <si>
    <t>对高校毕业生到基层任职补助</t>
  </si>
  <si>
    <t>2130153</t>
  </si>
  <si>
    <t>耕地建设与利用</t>
  </si>
  <si>
    <t>2130199</t>
  </si>
  <si>
    <t>其他农业农村支出</t>
  </si>
  <si>
    <t>21302</t>
  </si>
  <si>
    <t xml:space="preserve">    林业和草原</t>
  </si>
  <si>
    <t>2130201</t>
  </si>
  <si>
    <t>2130202</t>
  </si>
  <si>
    <t>2130203</t>
  </si>
  <si>
    <t>2130204</t>
  </si>
  <si>
    <t xml:space="preserve">      事业机构</t>
  </si>
  <si>
    <t>2130205</t>
  </si>
  <si>
    <t xml:space="preserve">      森林资源培育</t>
  </si>
  <si>
    <t>2130206</t>
  </si>
  <si>
    <t xml:space="preserve">      技术推广与转化</t>
  </si>
  <si>
    <t>2130207</t>
  </si>
  <si>
    <t xml:space="preserve">      森林资源管理</t>
  </si>
  <si>
    <t>2130209</t>
  </si>
  <si>
    <t xml:space="preserve">      森林生态效益补偿</t>
  </si>
  <si>
    <t>2130211</t>
  </si>
  <si>
    <t xml:space="preserve">      动植物保护</t>
  </si>
  <si>
    <t>2130212</t>
  </si>
  <si>
    <t xml:space="preserve">      湿地保护</t>
  </si>
  <si>
    <t>2130213</t>
  </si>
  <si>
    <t xml:space="preserve">      执法与监督</t>
  </si>
  <si>
    <t>2130217</t>
  </si>
  <si>
    <t xml:space="preserve">      防沙治沙</t>
  </si>
  <si>
    <t>2130220</t>
  </si>
  <si>
    <t xml:space="preserve">      对外合作与交流</t>
  </si>
  <si>
    <t>2130221</t>
  </si>
  <si>
    <t xml:space="preserve">      产业化管理</t>
  </si>
  <si>
    <t>2130223</t>
  </si>
  <si>
    <t xml:space="preserve">      信息管理</t>
  </si>
  <si>
    <t>2130226</t>
  </si>
  <si>
    <t xml:space="preserve">      林区公共支出</t>
  </si>
  <si>
    <t>2130227</t>
  </si>
  <si>
    <t xml:space="preserve">      贷款贴息</t>
  </si>
  <si>
    <t>2130234</t>
  </si>
  <si>
    <t xml:space="preserve">      林业草原防灾减灾</t>
  </si>
  <si>
    <t>2130236</t>
  </si>
  <si>
    <t xml:space="preserve">      草原管理</t>
  </si>
  <si>
    <t>2130237</t>
  </si>
  <si>
    <t xml:space="preserve">      行业业务管理</t>
  </si>
  <si>
    <t>2130238</t>
  </si>
  <si>
    <t xml:space="preserve">      退耕还林还草</t>
  </si>
  <si>
    <t>2130299</t>
  </si>
  <si>
    <t xml:space="preserve">      其他林业和草原支出</t>
  </si>
  <si>
    <t>21303</t>
  </si>
  <si>
    <t xml:space="preserve">    水利</t>
  </si>
  <si>
    <t>2130301</t>
  </si>
  <si>
    <t>2130302</t>
  </si>
  <si>
    <t>2130303</t>
  </si>
  <si>
    <t>2130304</t>
  </si>
  <si>
    <t xml:space="preserve">      水利行业业务管理</t>
  </si>
  <si>
    <t>2130305</t>
  </si>
  <si>
    <t xml:space="preserve">      水利工程建设</t>
  </si>
  <si>
    <t>2130306</t>
  </si>
  <si>
    <t xml:space="preserve">      水利工程运行与维护</t>
  </si>
  <si>
    <t>2130307</t>
  </si>
  <si>
    <t xml:space="preserve">      长江黄河等流域管理</t>
  </si>
  <si>
    <t>2130308</t>
  </si>
  <si>
    <t xml:space="preserve">      水利前期工作</t>
  </si>
  <si>
    <t>2130309</t>
  </si>
  <si>
    <t xml:space="preserve">      水利执法监督</t>
  </si>
  <si>
    <t>2130310</t>
  </si>
  <si>
    <t xml:space="preserve">      水土保持</t>
  </si>
  <si>
    <t>2130311</t>
  </si>
  <si>
    <t xml:space="preserve">      水资源节约管理与保护</t>
  </si>
  <si>
    <t>2130312</t>
  </si>
  <si>
    <t xml:space="preserve">      水质监测</t>
  </si>
  <si>
    <t>2130313</t>
  </si>
  <si>
    <t xml:space="preserve">      水文测报</t>
  </si>
  <si>
    <t>2130314</t>
  </si>
  <si>
    <t xml:space="preserve">      防汛</t>
  </si>
  <si>
    <t>2130315</t>
  </si>
  <si>
    <t xml:space="preserve">      抗旱</t>
  </si>
  <si>
    <t>2130316</t>
  </si>
  <si>
    <t xml:space="preserve">      农村水利</t>
  </si>
  <si>
    <t>2130317</t>
  </si>
  <si>
    <t xml:space="preserve">      水利技术推广</t>
  </si>
  <si>
    <t>2130318</t>
  </si>
  <si>
    <t xml:space="preserve">      国际河流治理与管理</t>
  </si>
  <si>
    <t>2130319</t>
  </si>
  <si>
    <t xml:space="preserve">      江河湖库水系综合整治</t>
  </si>
  <si>
    <t>2130321</t>
  </si>
  <si>
    <t xml:space="preserve">      大中型水库移民后期扶持专项支出</t>
  </si>
  <si>
    <t>2130322</t>
  </si>
  <si>
    <t xml:space="preserve">      水利安全监督</t>
  </si>
  <si>
    <t>2130333</t>
  </si>
  <si>
    <t>2130334</t>
  </si>
  <si>
    <t xml:space="preserve">      水利建设征地及移民支出</t>
  </si>
  <si>
    <t>2130335</t>
  </si>
  <si>
    <t xml:space="preserve">      农村供水</t>
  </si>
  <si>
    <t>2130336</t>
  </si>
  <si>
    <t xml:space="preserve">      南水北调工程建设</t>
  </si>
  <si>
    <t>2130337</t>
  </si>
  <si>
    <t xml:space="preserve">      南水北调工程管理</t>
  </si>
  <si>
    <t>2130399</t>
  </si>
  <si>
    <t xml:space="preserve">      其他水利支出</t>
  </si>
  <si>
    <t>21305</t>
  </si>
  <si>
    <t xml:space="preserve">    巩固脱贫攻坚成果衔接乡村振兴</t>
  </si>
  <si>
    <t>2130501</t>
  </si>
  <si>
    <t>2130502</t>
  </si>
  <si>
    <t>2130503</t>
  </si>
  <si>
    <t>2130504</t>
  </si>
  <si>
    <t xml:space="preserve">      农村基础设施建设</t>
  </si>
  <si>
    <t>2130505</t>
  </si>
  <si>
    <t xml:space="preserve">      生产发展</t>
  </si>
  <si>
    <t>2130506</t>
  </si>
  <si>
    <t xml:space="preserve">      社会发展</t>
  </si>
  <si>
    <t>2130507</t>
  </si>
  <si>
    <t xml:space="preserve">      贷款奖补和贴息</t>
  </si>
  <si>
    <t>2130508</t>
  </si>
  <si>
    <t xml:space="preserve">       “三西”农业建设专项补助</t>
  </si>
  <si>
    <t>2130550</t>
  </si>
  <si>
    <t>2130599</t>
  </si>
  <si>
    <t xml:space="preserve">      其他巩固脱贫攻坚成果衔接乡村振兴支出</t>
  </si>
  <si>
    <t>21307</t>
  </si>
  <si>
    <t xml:space="preserve">    农村综合改革</t>
  </si>
  <si>
    <t>2130701</t>
  </si>
  <si>
    <t xml:space="preserve">      对村级公益事业建设的补助</t>
  </si>
  <si>
    <t>2130704</t>
  </si>
  <si>
    <t xml:space="preserve">      国有农场办社会职能改革补助</t>
  </si>
  <si>
    <t>2130705</t>
  </si>
  <si>
    <t xml:space="preserve">      对村民委员会和村党支部的补助</t>
  </si>
  <si>
    <t>2130706</t>
  </si>
  <si>
    <t xml:space="preserve">      对村集体经济组织的补助</t>
  </si>
  <si>
    <t>2130707</t>
  </si>
  <si>
    <t xml:space="preserve">      农村综合改革示范试点补助</t>
  </si>
  <si>
    <t>2130799</t>
  </si>
  <si>
    <t xml:space="preserve">      其他农村综合改革支出</t>
  </si>
  <si>
    <t>21308</t>
  </si>
  <si>
    <t xml:space="preserve">    普惠金融发展支出</t>
  </si>
  <si>
    <t>2130801</t>
  </si>
  <si>
    <t xml:space="preserve">      支持农村金融机构</t>
  </si>
  <si>
    <t>2130803</t>
  </si>
  <si>
    <t xml:space="preserve">      农业保险保费补贴</t>
  </si>
  <si>
    <t>2130804</t>
  </si>
  <si>
    <t xml:space="preserve">      创业担保贷款贴息及奖补</t>
  </si>
  <si>
    <t>2130805</t>
  </si>
  <si>
    <t xml:space="preserve">      补充创业担保贷款基金</t>
  </si>
  <si>
    <t>2130899</t>
  </si>
  <si>
    <t xml:space="preserve">      其他普惠金融发展支出</t>
  </si>
  <si>
    <t>21309</t>
  </si>
  <si>
    <t xml:space="preserve">    目标价格补贴</t>
  </si>
  <si>
    <t>2130901</t>
  </si>
  <si>
    <t xml:space="preserve">      棉花目标价格补贴</t>
  </si>
  <si>
    <t>2130999</t>
  </si>
  <si>
    <t xml:space="preserve">      其他目标价格补贴</t>
  </si>
  <si>
    <t>21399</t>
  </si>
  <si>
    <t xml:space="preserve">    其他农林水支出</t>
  </si>
  <si>
    <t>2139901</t>
  </si>
  <si>
    <t xml:space="preserve">      化解其他公益性乡村债务支出</t>
  </si>
  <si>
    <t>2139999</t>
  </si>
  <si>
    <t xml:space="preserve">      其他农林水支出</t>
  </si>
  <si>
    <t>214</t>
  </si>
  <si>
    <t xml:space="preserve">  交通运输支出</t>
  </si>
  <si>
    <t>21401</t>
  </si>
  <si>
    <t xml:space="preserve">    公路水路运输</t>
  </si>
  <si>
    <t>2140101</t>
  </si>
  <si>
    <t>2140102</t>
  </si>
  <si>
    <t>2140103</t>
  </si>
  <si>
    <t>2140104</t>
  </si>
  <si>
    <t xml:space="preserve">      公路建设</t>
  </si>
  <si>
    <t>2140106</t>
  </si>
  <si>
    <t xml:space="preserve">      公路养护</t>
  </si>
  <si>
    <t>2140109</t>
  </si>
  <si>
    <t xml:space="preserve">      交通运输信息化建设</t>
  </si>
  <si>
    <t>2140110</t>
  </si>
  <si>
    <t xml:space="preserve">      公路和运输安全</t>
  </si>
  <si>
    <t>2140112</t>
  </si>
  <si>
    <t xml:space="preserve">      公路运输管理</t>
  </si>
  <si>
    <t>2140114</t>
  </si>
  <si>
    <t xml:space="preserve">      公路和运输技术标准化建设</t>
  </si>
  <si>
    <t>2140122</t>
  </si>
  <si>
    <t xml:space="preserve">      港口设施</t>
  </si>
  <si>
    <t>2140123</t>
  </si>
  <si>
    <t xml:space="preserve">      航道维护</t>
  </si>
  <si>
    <t>2140127</t>
  </si>
  <si>
    <t xml:space="preserve">      船舶检验</t>
  </si>
  <si>
    <t>2140128</t>
  </si>
  <si>
    <t xml:space="preserve">      救助打捞</t>
  </si>
  <si>
    <t>2140129</t>
  </si>
  <si>
    <t xml:space="preserve">      内河运输</t>
  </si>
  <si>
    <t>2140130</t>
  </si>
  <si>
    <t xml:space="preserve">      远洋运输</t>
  </si>
  <si>
    <t>2140131</t>
  </si>
  <si>
    <t xml:space="preserve">      海事管理</t>
  </si>
  <si>
    <t>2140133</t>
  </si>
  <si>
    <t xml:space="preserve">      航标事业发展支出</t>
  </si>
  <si>
    <t>2140136</t>
  </si>
  <si>
    <t xml:space="preserve">      水路运输管理支出</t>
  </si>
  <si>
    <t>2140138</t>
  </si>
  <si>
    <t xml:space="preserve">      口岸建设</t>
  </si>
  <si>
    <t>2140199</t>
  </si>
  <si>
    <t xml:space="preserve">      其他公路水路运输支出</t>
  </si>
  <si>
    <t>21402</t>
  </si>
  <si>
    <t xml:space="preserve">    铁路运输</t>
  </si>
  <si>
    <t>2140201</t>
  </si>
  <si>
    <t>2140202</t>
  </si>
  <si>
    <t>2140203</t>
  </si>
  <si>
    <t>2140204</t>
  </si>
  <si>
    <t xml:space="preserve">      铁路路网建设</t>
  </si>
  <si>
    <t>2140205</t>
  </si>
  <si>
    <t xml:space="preserve">      铁路还贷专项</t>
  </si>
  <si>
    <t>2140206</t>
  </si>
  <si>
    <t xml:space="preserve">      铁路安全</t>
  </si>
  <si>
    <t>2140207</t>
  </si>
  <si>
    <t xml:space="preserve">      铁路专项运输</t>
  </si>
  <si>
    <t>2140208</t>
  </si>
  <si>
    <t xml:space="preserve">      行业监管</t>
  </si>
  <si>
    <t>2140299</t>
  </si>
  <si>
    <t xml:space="preserve">      其他铁路运输支出</t>
  </si>
  <si>
    <t>21403</t>
  </si>
  <si>
    <t xml:space="preserve">    民用航空运输</t>
  </si>
  <si>
    <t>2140301</t>
  </si>
  <si>
    <t>2140302</t>
  </si>
  <si>
    <t>2140303</t>
  </si>
  <si>
    <t>2140304</t>
  </si>
  <si>
    <t xml:space="preserve">      机场建设</t>
  </si>
  <si>
    <t>2140305</t>
  </si>
  <si>
    <t xml:space="preserve">      空管系统建设</t>
  </si>
  <si>
    <t>2140306</t>
  </si>
  <si>
    <t xml:space="preserve">      民航还贷专项支出</t>
  </si>
  <si>
    <t>2140307</t>
  </si>
  <si>
    <t xml:space="preserve">      民用航空安全</t>
  </si>
  <si>
    <t>2140308</t>
  </si>
  <si>
    <t xml:space="preserve">      民航专项运输</t>
  </si>
  <si>
    <t>2140399</t>
  </si>
  <si>
    <t xml:space="preserve">      其他民用航空运输支出</t>
  </si>
  <si>
    <t>21405</t>
  </si>
  <si>
    <t xml:space="preserve">    邮政业支出</t>
  </si>
  <si>
    <t>2140501</t>
  </si>
  <si>
    <t>2140502</t>
  </si>
  <si>
    <t>2140503</t>
  </si>
  <si>
    <t>2140504</t>
  </si>
  <si>
    <t>2140505</t>
  </si>
  <si>
    <t xml:space="preserve">      邮政普遍服务与特殊服务</t>
  </si>
  <si>
    <t>2140599</t>
  </si>
  <si>
    <t xml:space="preserve">      其他邮政业支出</t>
  </si>
  <si>
    <t>21406</t>
  </si>
  <si>
    <t xml:space="preserve">    车辆购置税支出</t>
  </si>
  <si>
    <t>2140601</t>
  </si>
  <si>
    <t xml:space="preserve">      车辆购置税用于公路等基础设施建设支出</t>
  </si>
  <si>
    <t>2140602</t>
  </si>
  <si>
    <t xml:space="preserve">      车辆购置税用于农村公路建设支出</t>
  </si>
  <si>
    <t>2140603</t>
  </si>
  <si>
    <t xml:space="preserve">      车辆购置税用于老旧汽车报废更新补贴</t>
  </si>
  <si>
    <t>2140699</t>
  </si>
  <si>
    <t xml:space="preserve">      车辆购置税其他支出</t>
  </si>
  <si>
    <t>21499</t>
  </si>
  <si>
    <t xml:space="preserve">    其他交通运输支出</t>
  </si>
  <si>
    <t>2149901</t>
  </si>
  <si>
    <t xml:space="preserve">      公共交通运营补助</t>
  </si>
  <si>
    <t>2149999</t>
  </si>
  <si>
    <t xml:space="preserve">      其他交通运输支出</t>
  </si>
  <si>
    <t>215</t>
  </si>
  <si>
    <t xml:space="preserve">  资源勘探工业信息等支出</t>
  </si>
  <si>
    <t>21501</t>
  </si>
  <si>
    <t xml:space="preserve">    资源勘探开发</t>
  </si>
  <si>
    <t>2150501</t>
  </si>
  <si>
    <t>2150502</t>
  </si>
  <si>
    <t>2150503</t>
  </si>
  <si>
    <t>2150104</t>
  </si>
  <si>
    <t xml:space="preserve">      煤炭勘探开采和洗选</t>
  </si>
  <si>
    <t>2150505</t>
  </si>
  <si>
    <t>战备应急</t>
  </si>
  <si>
    <t>2150106</t>
  </si>
  <si>
    <t xml:space="preserve">      黑色金属矿勘探和采选</t>
  </si>
  <si>
    <t>2150507</t>
  </si>
  <si>
    <t>专用通信</t>
  </si>
  <si>
    <t>2150508</t>
  </si>
  <si>
    <t>无线电及信息通信监管</t>
  </si>
  <si>
    <t>2150599</t>
  </si>
  <si>
    <t>其他工业和信息产业支出</t>
  </si>
  <si>
    <t>21502</t>
  </si>
  <si>
    <t xml:space="preserve">    制造业</t>
  </si>
  <si>
    <t>2150201</t>
  </si>
  <si>
    <t>2150202</t>
  </si>
  <si>
    <t>2150203</t>
  </si>
  <si>
    <t>2150204</t>
  </si>
  <si>
    <t xml:space="preserve">      纺织业</t>
  </si>
  <si>
    <t>2150205</t>
  </si>
  <si>
    <t xml:space="preserve">      医药制造业</t>
  </si>
  <si>
    <t>2150206</t>
  </si>
  <si>
    <t xml:space="preserve">      非金属矿物制品业</t>
  </si>
  <si>
    <t>2150207</t>
  </si>
  <si>
    <t xml:space="preserve">      通信设备、计算机及其他电子设备制造业</t>
  </si>
  <si>
    <t>2150208</t>
  </si>
  <si>
    <t xml:space="preserve">      交通运输设备制造业</t>
  </si>
  <si>
    <t>2150209</t>
  </si>
  <si>
    <t xml:space="preserve">      电气机械及器材制造业</t>
  </si>
  <si>
    <t>2150210</t>
  </si>
  <si>
    <t xml:space="preserve">      工艺品及其他制造业</t>
  </si>
  <si>
    <t>2150212</t>
  </si>
  <si>
    <t xml:space="preserve">      石油加工、炼焦及核燃料加工业</t>
  </si>
  <si>
    <t>2150213</t>
  </si>
  <si>
    <t xml:space="preserve">      化学原料及化学制品制造业</t>
  </si>
  <si>
    <t>2150214</t>
  </si>
  <si>
    <t xml:space="preserve">      黑色金属冶炼及压延加工业</t>
  </si>
  <si>
    <t>2150215</t>
  </si>
  <si>
    <t xml:space="preserve">      有色金属冶炼及压延加工业</t>
  </si>
  <si>
    <t>2150299</t>
  </si>
  <si>
    <t xml:space="preserve">      其他制造业支出</t>
  </si>
  <si>
    <t>21503</t>
  </si>
  <si>
    <t xml:space="preserve">    建筑业</t>
  </si>
  <si>
    <t>2150301</t>
  </si>
  <si>
    <t>2150302</t>
  </si>
  <si>
    <t>2150303</t>
  </si>
  <si>
    <t>2150399</t>
  </si>
  <si>
    <t xml:space="preserve">      其他建筑业支出</t>
  </si>
  <si>
    <t>21505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</si>
  <si>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</si>
  <si>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</si>
  <si>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</si>
  <si>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</si>
  <si>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>2150516</t>
  </si>
  <si>
    <t xml:space="preserve">      工程建设及运行维护</t>
  </si>
  <si>
    <t>2150517</t>
  </si>
  <si>
    <t xml:space="preserve">      产业发展</t>
  </si>
  <si>
    <t>2150550</t>
  </si>
  <si>
    <t xml:space="preserve">      其他工业和信息产业监管支出</t>
  </si>
  <si>
    <t>21507</t>
  </si>
  <si>
    <t xml:space="preserve">    国有资产监管</t>
  </si>
  <si>
    <t>2150701</t>
  </si>
  <si>
    <t>2150702</t>
  </si>
  <si>
    <t>2150703</t>
  </si>
  <si>
    <t>2150704</t>
  </si>
  <si>
    <t xml:space="preserve">      国有企业监事会专项</t>
  </si>
  <si>
    <t>2150705</t>
  </si>
  <si>
    <t xml:space="preserve">      中央企业专项管理</t>
  </si>
  <si>
    <t>2150799</t>
  </si>
  <si>
    <t xml:space="preserve">      其他国有资产监管支出</t>
  </si>
  <si>
    <t>21508</t>
  </si>
  <si>
    <t xml:space="preserve">    支持中小企业发展和管理支出</t>
  </si>
  <si>
    <t>2150801</t>
  </si>
  <si>
    <t>2150802</t>
  </si>
  <si>
    <t>2150803</t>
  </si>
  <si>
    <t>2150804</t>
  </si>
  <si>
    <t xml:space="preserve">      科技型中小企业技术创新基金</t>
  </si>
  <si>
    <t>2150805</t>
  </si>
  <si>
    <t xml:space="preserve">      中小企业发展专项</t>
  </si>
  <si>
    <t>2150806</t>
  </si>
  <si>
    <t xml:space="preserve">      减免房租补贴</t>
  </si>
  <si>
    <t>2150899</t>
  </si>
  <si>
    <t xml:space="preserve">      其他支持中小企业发展和管理支出</t>
  </si>
  <si>
    <t>21599</t>
  </si>
  <si>
    <t xml:space="preserve">    其他资源勘探工业信息等支出</t>
  </si>
  <si>
    <t>2159901</t>
  </si>
  <si>
    <t xml:space="preserve">      黄金事务</t>
  </si>
  <si>
    <t>2159904</t>
  </si>
  <si>
    <t xml:space="preserve">      技术改造支出</t>
  </si>
  <si>
    <t>2159905</t>
  </si>
  <si>
    <t xml:space="preserve">      中药材扶持资金支出</t>
  </si>
  <si>
    <t>2159906</t>
  </si>
  <si>
    <t xml:space="preserve">      重点产业振兴和技术改造项目贷款贴息</t>
  </si>
  <si>
    <t>2159999</t>
  </si>
  <si>
    <t xml:space="preserve">      其他资源勘探工业信息等支出</t>
  </si>
  <si>
    <t>216</t>
  </si>
  <si>
    <t xml:space="preserve">  商业服务业等支出</t>
  </si>
  <si>
    <t>21602</t>
  </si>
  <si>
    <t xml:space="preserve">    商业流通事务</t>
  </si>
  <si>
    <t>2160201</t>
  </si>
  <si>
    <t>2160202</t>
  </si>
  <si>
    <t>2160203</t>
  </si>
  <si>
    <t>2160216</t>
  </si>
  <si>
    <t xml:space="preserve">      食品流通安全补贴</t>
  </si>
  <si>
    <t>2160217</t>
  </si>
  <si>
    <t xml:space="preserve">      市场监测及信息管理</t>
  </si>
  <si>
    <t>2160218</t>
  </si>
  <si>
    <t xml:space="preserve">      民贸企业补贴</t>
  </si>
  <si>
    <t>2160219</t>
  </si>
  <si>
    <t xml:space="preserve">      民贸民品贷款贴息</t>
  </si>
  <si>
    <t>2160250</t>
  </si>
  <si>
    <t>2160299</t>
  </si>
  <si>
    <t xml:space="preserve">      其他商业流通事务支出</t>
  </si>
  <si>
    <t>21606</t>
  </si>
  <si>
    <t xml:space="preserve">    涉外发展服务支出</t>
  </si>
  <si>
    <t>2160601</t>
  </si>
  <si>
    <t>2160602</t>
  </si>
  <si>
    <t>2160603</t>
  </si>
  <si>
    <t>2160607</t>
  </si>
  <si>
    <t xml:space="preserve">      外商投资环境建设补助资金</t>
  </si>
  <si>
    <t>2160699</t>
  </si>
  <si>
    <t xml:space="preserve">      其他涉外发展服务支出</t>
  </si>
  <si>
    <t>21699</t>
  </si>
  <si>
    <t xml:space="preserve">    其他商业服务业等支出</t>
  </si>
  <si>
    <t>2169901</t>
  </si>
  <si>
    <t xml:space="preserve">      服务业基础设施建设</t>
  </si>
  <si>
    <t>2169999</t>
  </si>
  <si>
    <t xml:space="preserve">      其他商业服务业等支出</t>
  </si>
  <si>
    <t>217</t>
  </si>
  <si>
    <t xml:space="preserve">  金融支出</t>
  </si>
  <si>
    <t>21701</t>
  </si>
  <si>
    <t xml:space="preserve">    金融部门行政支出</t>
  </si>
  <si>
    <t>2170101</t>
  </si>
  <si>
    <t>2170102</t>
  </si>
  <si>
    <t>2170103</t>
  </si>
  <si>
    <t>2170104</t>
  </si>
  <si>
    <t xml:space="preserve">      安全防卫</t>
  </si>
  <si>
    <t>2170150</t>
  </si>
  <si>
    <t>2170199</t>
  </si>
  <si>
    <t xml:space="preserve">      金融部门其他行政支出</t>
  </si>
  <si>
    <t>21702</t>
  </si>
  <si>
    <t xml:space="preserve">    金融部门监管支出</t>
  </si>
  <si>
    <t>2170201</t>
  </si>
  <si>
    <t xml:space="preserve">      货币发行</t>
  </si>
  <si>
    <t>2170202</t>
  </si>
  <si>
    <t xml:space="preserve">      金融服务</t>
  </si>
  <si>
    <t>2170203</t>
  </si>
  <si>
    <t xml:space="preserve">      反假币</t>
  </si>
  <si>
    <t>2170204</t>
  </si>
  <si>
    <t xml:space="preserve">      重点金融机构监管</t>
  </si>
  <si>
    <t>2170205</t>
  </si>
  <si>
    <t xml:space="preserve">      金融稽查与案件处理</t>
  </si>
  <si>
    <t>2170206</t>
  </si>
  <si>
    <t xml:space="preserve">      金融行业电子化建设</t>
  </si>
  <si>
    <t>2170207</t>
  </si>
  <si>
    <t xml:space="preserve">      从业人员资格考试</t>
  </si>
  <si>
    <t>2170208</t>
  </si>
  <si>
    <t xml:space="preserve">      反洗钱</t>
  </si>
  <si>
    <t>2170299</t>
  </si>
  <si>
    <t xml:space="preserve">      金融部门其他监管支出</t>
  </si>
  <si>
    <t>21703</t>
  </si>
  <si>
    <t xml:space="preserve">    金融发展支出</t>
  </si>
  <si>
    <t>2170301</t>
  </si>
  <si>
    <t xml:space="preserve">      政策性银行亏损补贴</t>
  </si>
  <si>
    <t>2170302</t>
  </si>
  <si>
    <t xml:space="preserve">      利息费用补贴支出</t>
  </si>
  <si>
    <t>2170303</t>
  </si>
  <si>
    <t xml:space="preserve">      补充资本金</t>
  </si>
  <si>
    <t>2170304</t>
  </si>
  <si>
    <t xml:space="preserve">      风险基金补助</t>
  </si>
  <si>
    <t>2170399</t>
  </si>
  <si>
    <t xml:space="preserve">      其他金融发展支出</t>
  </si>
  <si>
    <t>21704</t>
  </si>
  <si>
    <t xml:space="preserve">    金融调控支出</t>
  </si>
  <si>
    <t>2170401</t>
  </si>
  <si>
    <t xml:space="preserve">      中央银行亏损补贴</t>
  </si>
  <si>
    <t>2170499</t>
  </si>
  <si>
    <t xml:space="preserve">      其他金融调控支出</t>
  </si>
  <si>
    <t>21799</t>
  </si>
  <si>
    <t xml:space="preserve">    其他金融支出</t>
  </si>
  <si>
    <t>2179902</t>
  </si>
  <si>
    <t xml:space="preserve">      重点企业贷款贴息</t>
  </si>
  <si>
    <t>2179999</t>
  </si>
  <si>
    <t xml:space="preserve">      其他金融支出</t>
  </si>
  <si>
    <t>219</t>
  </si>
  <si>
    <t xml:space="preserve">  援助其他地区支出</t>
  </si>
  <si>
    <t>21901</t>
  </si>
  <si>
    <t xml:space="preserve">    一般公共服务</t>
  </si>
  <si>
    <t>21902</t>
  </si>
  <si>
    <t xml:space="preserve">    教育</t>
  </si>
  <si>
    <t>21903</t>
  </si>
  <si>
    <t xml:space="preserve">    文化旅游体育与传媒</t>
  </si>
  <si>
    <t>21904</t>
  </si>
  <si>
    <t xml:space="preserve">    卫生健康</t>
  </si>
  <si>
    <t>21905</t>
  </si>
  <si>
    <t xml:space="preserve">    节能环保</t>
  </si>
  <si>
    <t>21906</t>
  </si>
  <si>
    <t>21907</t>
  </si>
  <si>
    <t xml:space="preserve">    交通运输</t>
  </si>
  <si>
    <t>21908</t>
  </si>
  <si>
    <t xml:space="preserve">    住房保障</t>
  </si>
  <si>
    <t>21999</t>
  </si>
  <si>
    <t xml:space="preserve">    其他支出</t>
  </si>
  <si>
    <t>220</t>
  </si>
  <si>
    <t xml:space="preserve">  自然资源海洋气象等支出</t>
  </si>
  <si>
    <t>22001</t>
  </si>
  <si>
    <t xml:space="preserve">    自然资源事务</t>
  </si>
  <si>
    <t>2200101</t>
  </si>
  <si>
    <t>2200102</t>
  </si>
  <si>
    <t>2200103</t>
  </si>
  <si>
    <t>2200104</t>
  </si>
  <si>
    <t xml:space="preserve">      自然资源规划及管理</t>
  </si>
  <si>
    <t>2200106</t>
  </si>
  <si>
    <t xml:space="preserve">      自然资源利用与保护</t>
  </si>
  <si>
    <t>2200107</t>
  </si>
  <si>
    <t xml:space="preserve">      自然资源社会公益服务</t>
  </si>
  <si>
    <t>2200108</t>
  </si>
  <si>
    <t xml:space="preserve">      自然资源行业业务管理</t>
  </si>
  <si>
    <t>2200109</t>
  </si>
  <si>
    <t xml:space="preserve">      自然资源调查与确权登记</t>
  </si>
  <si>
    <t>2200112</t>
  </si>
  <si>
    <t xml:space="preserve">      土地资源储备支出</t>
  </si>
  <si>
    <t>2200113</t>
  </si>
  <si>
    <t xml:space="preserve">      地质矿产资源与环境调查</t>
  </si>
  <si>
    <t>2200114</t>
  </si>
  <si>
    <t xml:space="preserve">      地质勘查与矿产资源管理</t>
  </si>
  <si>
    <t>2200115</t>
  </si>
  <si>
    <t xml:space="preserve">      地质转产项目财政贴息</t>
  </si>
  <si>
    <t>2200116</t>
  </si>
  <si>
    <t xml:space="preserve">      国外风险勘查</t>
  </si>
  <si>
    <t>2200119</t>
  </si>
  <si>
    <t xml:space="preserve">      地质勘查基金（周转金）支出</t>
  </si>
  <si>
    <t>2200120</t>
  </si>
  <si>
    <t xml:space="preserve">      海域与海岛管理</t>
  </si>
  <si>
    <t>2200121</t>
  </si>
  <si>
    <t xml:space="preserve">      自然资源国际合作与海洋权益维护</t>
  </si>
  <si>
    <t>2200122</t>
  </si>
  <si>
    <t xml:space="preserve">      自然资源卫星</t>
  </si>
  <si>
    <t>2200123</t>
  </si>
  <si>
    <t xml:space="preserve">      极地考察</t>
  </si>
  <si>
    <t>2200124</t>
  </si>
  <si>
    <t xml:space="preserve">      深海调查与资源开发</t>
  </si>
  <si>
    <t>2200125</t>
  </si>
  <si>
    <t xml:space="preserve">      海港航标维护</t>
  </si>
  <si>
    <t>2200126</t>
  </si>
  <si>
    <t xml:space="preserve">      海水淡化</t>
  </si>
  <si>
    <t>2200127</t>
  </si>
  <si>
    <t xml:space="preserve">      无居民海岛使用金支出</t>
  </si>
  <si>
    <t>2200128</t>
  </si>
  <si>
    <t xml:space="preserve">      海洋战略规划与预警监测</t>
  </si>
  <si>
    <t>2200129</t>
  </si>
  <si>
    <t xml:space="preserve">      基础测绘与地理信息监管</t>
  </si>
  <si>
    <t>2200150</t>
  </si>
  <si>
    <t>2200199</t>
  </si>
  <si>
    <t xml:space="preserve">      其他自然资源事务支出</t>
  </si>
  <si>
    <t>22005</t>
  </si>
  <si>
    <t xml:space="preserve">    气象事务</t>
  </si>
  <si>
    <t>2200501</t>
  </si>
  <si>
    <t>2200502</t>
  </si>
  <si>
    <t>2200503</t>
  </si>
  <si>
    <t>2200504</t>
  </si>
  <si>
    <t xml:space="preserve">      气象事业机构</t>
  </si>
  <si>
    <t>2200506</t>
  </si>
  <si>
    <t xml:space="preserve">      气象探测</t>
  </si>
  <si>
    <t>2200507</t>
  </si>
  <si>
    <t xml:space="preserve">      气象信息传输及管理</t>
  </si>
  <si>
    <t>2200508</t>
  </si>
  <si>
    <t xml:space="preserve">      气象预报预测</t>
  </si>
  <si>
    <t>2200509</t>
  </si>
  <si>
    <t xml:space="preserve">      气象服务</t>
  </si>
  <si>
    <t>2200510</t>
  </si>
  <si>
    <t xml:space="preserve">      气象装备保障维护</t>
  </si>
  <si>
    <t>2200511</t>
  </si>
  <si>
    <t xml:space="preserve">      气象基础设施建设与维修</t>
  </si>
  <si>
    <t>2200512</t>
  </si>
  <si>
    <t xml:space="preserve">      气象卫星</t>
  </si>
  <si>
    <t>2200513</t>
  </si>
  <si>
    <t xml:space="preserve">      气象法规与标准</t>
  </si>
  <si>
    <t>2200514</t>
  </si>
  <si>
    <t xml:space="preserve">      气象资金审计稽查</t>
  </si>
  <si>
    <t>2200599</t>
  </si>
  <si>
    <t xml:space="preserve">      其他气象事务支出</t>
  </si>
  <si>
    <t>22099</t>
  </si>
  <si>
    <t xml:space="preserve">    其他自然资源海洋气象等支出</t>
  </si>
  <si>
    <t>2209999</t>
  </si>
  <si>
    <t xml:space="preserve">      其他自然资源海洋气象等支出</t>
  </si>
  <si>
    <t>221</t>
  </si>
  <si>
    <t xml:space="preserve">  住房保障支出</t>
  </si>
  <si>
    <t>22101</t>
  </si>
  <si>
    <t xml:space="preserve">    保障性安居工程支出</t>
  </si>
  <si>
    <t>2210101</t>
  </si>
  <si>
    <t>廉租住房</t>
  </si>
  <si>
    <t>2210102</t>
  </si>
  <si>
    <t xml:space="preserve">      沉陷区治理</t>
  </si>
  <si>
    <t>2210103</t>
  </si>
  <si>
    <t xml:space="preserve">      棚户区改造</t>
  </si>
  <si>
    <t>2210104</t>
  </si>
  <si>
    <t xml:space="preserve">      少数民族地区游牧民定居工程</t>
  </si>
  <si>
    <t>2210105</t>
  </si>
  <si>
    <t xml:space="preserve">      农村危房改造</t>
  </si>
  <si>
    <t>2210106</t>
  </si>
  <si>
    <t xml:space="preserve">      公共租赁住房</t>
  </si>
  <si>
    <t>2210107</t>
  </si>
  <si>
    <t xml:space="preserve">      保障性住房租金补贴</t>
  </si>
  <si>
    <t>2210108</t>
  </si>
  <si>
    <t xml:space="preserve">      老旧小区改造</t>
  </si>
  <si>
    <t>2210111</t>
  </si>
  <si>
    <t>配租型住房保障</t>
  </si>
  <si>
    <t>2210112</t>
  </si>
  <si>
    <t xml:space="preserve">      住房租赁市场发展</t>
  </si>
  <si>
    <t>2210113</t>
  </si>
  <si>
    <t xml:space="preserve">      保障性租赁住房</t>
  </si>
  <si>
    <t>2210199</t>
  </si>
  <si>
    <t xml:space="preserve">      其他保障性安居工程支出</t>
  </si>
  <si>
    <t>22102</t>
  </si>
  <si>
    <t xml:space="preserve">    住房改革支出</t>
  </si>
  <si>
    <t>2210201</t>
  </si>
  <si>
    <t xml:space="preserve">      住房公积金</t>
  </si>
  <si>
    <t>2210202</t>
  </si>
  <si>
    <t xml:space="preserve">      提租补贴</t>
  </si>
  <si>
    <t>2210203</t>
  </si>
  <si>
    <t xml:space="preserve">      购房补贴</t>
  </si>
  <si>
    <t>22103</t>
  </si>
  <si>
    <t xml:space="preserve">    城乡社区住宅</t>
  </si>
  <si>
    <t>2210301</t>
  </si>
  <si>
    <t xml:space="preserve">      公有住房建设和维修改造支出</t>
  </si>
  <si>
    <t>2210302</t>
  </si>
  <si>
    <t xml:space="preserve">      住房公积金管理</t>
  </si>
  <si>
    <t>2210399</t>
  </si>
  <si>
    <t xml:space="preserve">      其他城乡社区住宅支出</t>
  </si>
  <si>
    <t>222</t>
  </si>
  <si>
    <t xml:space="preserve">  粮油物资储备支出</t>
  </si>
  <si>
    <t>22201</t>
  </si>
  <si>
    <t xml:space="preserve">    粮油物资事务</t>
  </si>
  <si>
    <t>2220101</t>
  </si>
  <si>
    <t>2220102</t>
  </si>
  <si>
    <t>2220103</t>
  </si>
  <si>
    <t>2220104</t>
  </si>
  <si>
    <t xml:space="preserve">      财务与审计支出</t>
  </si>
  <si>
    <t>2220105</t>
  </si>
  <si>
    <t xml:space="preserve">      信息统计</t>
  </si>
  <si>
    <t>2220106</t>
  </si>
  <si>
    <t xml:space="preserve">      专项业务活动</t>
  </si>
  <si>
    <t>2220107</t>
  </si>
  <si>
    <t xml:space="preserve">      国家粮油差价补贴</t>
  </si>
  <si>
    <t>2220112</t>
  </si>
  <si>
    <t xml:space="preserve">      粮食财务挂账利息补贴</t>
  </si>
  <si>
    <t>2220113</t>
  </si>
  <si>
    <t xml:space="preserve">      粮食财务挂账消化款</t>
  </si>
  <si>
    <t>2220114</t>
  </si>
  <si>
    <t xml:space="preserve">      处理陈化粮补贴</t>
  </si>
  <si>
    <t>2220115</t>
  </si>
  <si>
    <t xml:space="preserve">      粮食风险基金</t>
  </si>
  <si>
    <t>2220118</t>
  </si>
  <si>
    <t xml:space="preserve">      粮油市场调控专项资金</t>
  </si>
  <si>
    <t>2220119</t>
  </si>
  <si>
    <t xml:space="preserve">      设施建设</t>
  </si>
  <si>
    <t>2220120</t>
  </si>
  <si>
    <t xml:space="preserve">      设施安全</t>
  </si>
  <si>
    <t>2220121</t>
  </si>
  <si>
    <t xml:space="preserve">      物资保管保养</t>
  </si>
  <si>
    <t>2220150</t>
  </si>
  <si>
    <t>2220199</t>
  </si>
  <si>
    <t xml:space="preserve">      其他粮油物资事务支出</t>
  </si>
  <si>
    <t>22203</t>
  </si>
  <si>
    <t xml:space="preserve">    能源储备</t>
  </si>
  <si>
    <t>2220301</t>
  </si>
  <si>
    <t xml:space="preserve">      石油储备</t>
  </si>
  <si>
    <t>2220303</t>
  </si>
  <si>
    <t xml:space="preserve">      天然铀储备</t>
  </si>
  <si>
    <t>2220304</t>
  </si>
  <si>
    <t xml:space="preserve">      煤炭储备</t>
  </si>
  <si>
    <t>2220305</t>
  </si>
  <si>
    <t xml:space="preserve">      成品油储备</t>
  </si>
  <si>
    <t>2220399</t>
  </si>
  <si>
    <t xml:space="preserve">      其他能源储备支出</t>
  </si>
  <si>
    <t>22204</t>
  </si>
  <si>
    <t xml:space="preserve">    粮油储备</t>
  </si>
  <si>
    <t>2220401</t>
  </si>
  <si>
    <t xml:space="preserve">      储备粮油补贴</t>
  </si>
  <si>
    <t>2220402</t>
  </si>
  <si>
    <t xml:space="preserve">      储备粮油差价补贴</t>
  </si>
  <si>
    <t>2220403</t>
  </si>
  <si>
    <t xml:space="preserve">      储备粮（油）库建设</t>
  </si>
  <si>
    <t>2220404</t>
  </si>
  <si>
    <t xml:space="preserve">      最低收购价政策支出</t>
  </si>
  <si>
    <t>2220499</t>
  </si>
  <si>
    <t xml:space="preserve">      其他粮油储备支出</t>
  </si>
  <si>
    <t>22205</t>
  </si>
  <si>
    <t xml:space="preserve">    重要商品储备</t>
  </si>
  <si>
    <t>2220501</t>
  </si>
  <si>
    <t xml:space="preserve">      棉花储备</t>
  </si>
  <si>
    <t>2220502</t>
  </si>
  <si>
    <t xml:space="preserve">      食糖储备</t>
  </si>
  <si>
    <t>2220503</t>
  </si>
  <si>
    <t xml:space="preserve">      肉类储备</t>
  </si>
  <si>
    <t>2220504</t>
  </si>
  <si>
    <t xml:space="preserve">      化肥储备</t>
  </si>
  <si>
    <t>2220505</t>
  </si>
  <si>
    <t xml:space="preserve">      农药储备</t>
  </si>
  <si>
    <t>2220506</t>
  </si>
  <si>
    <t xml:space="preserve">      边销茶储备</t>
  </si>
  <si>
    <t>2220507</t>
  </si>
  <si>
    <t xml:space="preserve">      羊毛储备</t>
  </si>
  <si>
    <t>2220508</t>
  </si>
  <si>
    <t xml:space="preserve">      医药储备</t>
  </si>
  <si>
    <t>2220509</t>
  </si>
  <si>
    <t xml:space="preserve">      食盐储备</t>
  </si>
  <si>
    <t>2220510</t>
  </si>
  <si>
    <t xml:space="preserve">      战略物资储备</t>
  </si>
  <si>
    <t>2220511</t>
  </si>
  <si>
    <t xml:space="preserve">      应急物资储备</t>
  </si>
  <si>
    <t>2220599</t>
  </si>
  <si>
    <t xml:space="preserve">      其他重要商品储备支出</t>
  </si>
  <si>
    <t>224</t>
  </si>
  <si>
    <t xml:space="preserve">  灾害防治及应急管理支出</t>
  </si>
  <si>
    <t>22401</t>
  </si>
  <si>
    <t xml:space="preserve">    应急管理事务</t>
  </si>
  <si>
    <t>2240101</t>
  </si>
  <si>
    <t>2240102</t>
  </si>
  <si>
    <t>2240103</t>
  </si>
  <si>
    <t>2240104</t>
  </si>
  <si>
    <t xml:space="preserve">      灾害风险防治</t>
  </si>
  <si>
    <t>2240105</t>
  </si>
  <si>
    <t xml:space="preserve">      国务院安委会专项</t>
  </si>
  <si>
    <t>2240106</t>
  </si>
  <si>
    <t xml:space="preserve">      安全监管</t>
  </si>
  <si>
    <t>2240108</t>
  </si>
  <si>
    <t xml:space="preserve">      应急救援</t>
  </si>
  <si>
    <t>2240109</t>
  </si>
  <si>
    <t xml:space="preserve">      应急管理</t>
  </si>
  <si>
    <t>2240150</t>
  </si>
  <si>
    <t>2240199</t>
  </si>
  <si>
    <t xml:space="preserve">      其他应急管理支出</t>
  </si>
  <si>
    <t>22402</t>
  </si>
  <si>
    <t xml:space="preserve">    消防救援事务</t>
  </si>
  <si>
    <t>2240201</t>
  </si>
  <si>
    <t>2240202</t>
  </si>
  <si>
    <t>2240203</t>
  </si>
  <si>
    <t>2240204</t>
  </si>
  <si>
    <t xml:space="preserve">      消防应急救援</t>
  </si>
  <si>
    <t>2240250</t>
  </si>
  <si>
    <t>2240299</t>
  </si>
  <si>
    <t xml:space="preserve">      其他消防救援事务支出</t>
  </si>
  <si>
    <t>22404</t>
  </si>
  <si>
    <t xml:space="preserve">    矿山安全</t>
  </si>
  <si>
    <t>2240401</t>
  </si>
  <si>
    <t>2240402</t>
  </si>
  <si>
    <t>2240403</t>
  </si>
  <si>
    <t>2240404</t>
  </si>
  <si>
    <t xml:space="preserve">      矿山安全监察事务</t>
  </si>
  <si>
    <t>2240405</t>
  </si>
  <si>
    <t xml:space="preserve">      矿山应急救援事务</t>
  </si>
  <si>
    <t>2240450</t>
  </si>
  <si>
    <t>2240499</t>
  </si>
  <si>
    <t xml:space="preserve">      其他矿山安全支出</t>
  </si>
  <si>
    <t>22405</t>
  </si>
  <si>
    <t xml:space="preserve">    地震事务</t>
  </si>
  <si>
    <t>2240501</t>
  </si>
  <si>
    <t>2240502</t>
  </si>
  <si>
    <t>2240503</t>
  </si>
  <si>
    <t>2240504</t>
  </si>
  <si>
    <t xml:space="preserve">      地震监测</t>
  </si>
  <si>
    <t>2240505</t>
  </si>
  <si>
    <t xml:space="preserve">      地震预测预报</t>
  </si>
  <si>
    <t>2240506</t>
  </si>
  <si>
    <t xml:space="preserve">      地震灾害预防</t>
  </si>
  <si>
    <t>2240507</t>
  </si>
  <si>
    <t xml:space="preserve">      地震应急救援</t>
  </si>
  <si>
    <t>2240508</t>
  </si>
  <si>
    <t xml:space="preserve">      地震环境探察</t>
  </si>
  <si>
    <t>2240509</t>
  </si>
  <si>
    <t xml:space="preserve">      防震减灾信息管理</t>
  </si>
  <si>
    <t>2240510</t>
  </si>
  <si>
    <t xml:space="preserve">      防震减灾基础管理</t>
  </si>
  <si>
    <t>2240550</t>
  </si>
  <si>
    <t xml:space="preserve">      地震事业机构</t>
  </si>
  <si>
    <t>2240599</t>
  </si>
  <si>
    <t xml:space="preserve">      其他地震事务支出</t>
  </si>
  <si>
    <t>22406</t>
  </si>
  <si>
    <t xml:space="preserve">    自然灾害防治</t>
  </si>
  <si>
    <t>2240601</t>
  </si>
  <si>
    <t xml:space="preserve">      地质灾害防治</t>
  </si>
  <si>
    <t>2240602</t>
  </si>
  <si>
    <t xml:space="preserve">      森林草原防灾减灾</t>
  </si>
  <si>
    <t>2240699</t>
  </si>
  <si>
    <t xml:space="preserve">      其他自然灾害防治支出</t>
  </si>
  <si>
    <t>22407</t>
  </si>
  <si>
    <t xml:space="preserve">    自然灾害救灾及恢复重建支出</t>
  </si>
  <si>
    <t>2240703</t>
  </si>
  <si>
    <t xml:space="preserve">      自然灾害救灾补助</t>
  </si>
  <si>
    <t>2240704</t>
  </si>
  <si>
    <t xml:space="preserve">      自然灾害灾后重建补助</t>
  </si>
  <si>
    <t>2240799</t>
  </si>
  <si>
    <t xml:space="preserve">      其他自然灾害救灾及恢复重建支出</t>
  </si>
  <si>
    <t>22499</t>
  </si>
  <si>
    <t xml:space="preserve">    其他灾害防治及应急管理支出</t>
  </si>
  <si>
    <t>2249999</t>
  </si>
  <si>
    <t xml:space="preserve">      其他灾害防治及应急管理支出</t>
  </si>
  <si>
    <t>227</t>
  </si>
  <si>
    <t xml:space="preserve">  预备费</t>
  </si>
  <si>
    <t>229</t>
  </si>
  <si>
    <t xml:space="preserve">  其他支出</t>
  </si>
  <si>
    <t>22902</t>
  </si>
  <si>
    <t xml:space="preserve">    年初预留</t>
  </si>
  <si>
    <t>22999</t>
  </si>
  <si>
    <t>232</t>
  </si>
  <si>
    <t xml:space="preserve">  债务付息支出</t>
  </si>
  <si>
    <t>23203</t>
  </si>
  <si>
    <t xml:space="preserve">    地方政府一般债务付息支出</t>
  </si>
  <si>
    <t>2320301</t>
  </si>
  <si>
    <t xml:space="preserve">      地方政府一般债券付息支出</t>
  </si>
  <si>
    <t>2320302</t>
  </si>
  <si>
    <t xml:space="preserve">      地方政府向外国政府借款付息支出</t>
  </si>
  <si>
    <t>2320303</t>
  </si>
  <si>
    <t xml:space="preserve">      地方政府向国际组织借款付息支出</t>
  </si>
  <si>
    <t>2320399</t>
  </si>
  <si>
    <t xml:space="preserve">      地方政府其他一般债务付息支出</t>
  </si>
  <si>
    <t>233</t>
  </si>
  <si>
    <t xml:space="preserve">  债务发行费用支出</t>
  </si>
  <si>
    <t>23303</t>
  </si>
  <si>
    <t xml:space="preserve">    地方政府一般债务发行费用支出</t>
  </si>
  <si>
    <t>支出总计</t>
  </si>
  <si>
    <t>表三</t>
  </si>
  <si>
    <t>2025年一般公共预算支出表（本级)</t>
  </si>
  <si>
    <t xml:space="preserve">  社会保障和就业支出</t>
  </si>
  <si>
    <t>21110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</si>
  <si>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</si>
  <si>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</si>
  <si>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</si>
  <si>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</si>
  <si>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</si>
  <si>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</si>
  <si>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</si>
  <si>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</si>
  <si>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</si>
  <si>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</si>
  <si>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</si>
  <si>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</si>
  <si>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</si>
  <si>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</si>
  <si>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</si>
  <si>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</si>
  <si>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</si>
  <si>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</si>
  <si>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</si>
  <si>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</si>
  <si>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>2150101</t>
  </si>
  <si>
    <t>2150102</t>
  </si>
  <si>
    <t>2150103</t>
  </si>
  <si>
    <t>2150105</t>
  </si>
  <si>
    <t xml:space="preserve">      石油和天然气勘探开采</t>
  </si>
  <si>
    <t>2150107</t>
  </si>
  <si>
    <t xml:space="preserve">      有色金属矿勘探和采选</t>
  </si>
  <si>
    <t>2150108</t>
  </si>
  <si>
    <t xml:space="preserve">      非金属矿勘探和采选</t>
  </si>
  <si>
    <t>2150199</t>
  </si>
  <si>
    <t xml:space="preserve">      其他资源勘探业支出</t>
  </si>
  <si>
    <t xml:space="preserve">      廉租住房</t>
  </si>
  <si>
    <t>表四</t>
  </si>
  <si>
    <t>2025年南召县县本级预算基本支出明细表</t>
  </si>
  <si>
    <t xml:space="preserve">  单位：万元</t>
  </si>
  <si>
    <t>科目编码</t>
  </si>
  <si>
    <t>经济分类名称</t>
  </si>
  <si>
    <t>一般公共预算安排</t>
  </si>
  <si>
    <t>类</t>
  </si>
  <si>
    <t>款</t>
  </si>
  <si>
    <t>小计</t>
  </si>
  <si>
    <t>其中：财力安排</t>
  </si>
  <si>
    <t>**</t>
  </si>
  <si>
    <t>合计</t>
  </si>
  <si>
    <t>501</t>
  </si>
  <si>
    <t>01</t>
  </si>
  <si>
    <t>工资奖金津补贴</t>
  </si>
  <si>
    <t>02</t>
  </si>
  <si>
    <t>社会保障缴费</t>
  </si>
  <si>
    <t>03</t>
  </si>
  <si>
    <t>住房公积金</t>
  </si>
  <si>
    <t>99</t>
  </si>
  <si>
    <t>其他工资福利支出</t>
  </si>
  <si>
    <t>502</t>
  </si>
  <si>
    <t>办公费</t>
  </si>
  <si>
    <t>会议费</t>
  </si>
  <si>
    <t>培训费</t>
  </si>
  <si>
    <t>04</t>
  </si>
  <si>
    <t>专用材料购置费</t>
  </si>
  <si>
    <t>05</t>
  </si>
  <si>
    <t>委托业务费</t>
  </si>
  <si>
    <t>06</t>
  </si>
  <si>
    <t>公务接待费</t>
  </si>
  <si>
    <t>07</t>
  </si>
  <si>
    <t>因公出国（境）费用</t>
  </si>
  <si>
    <t>08</t>
  </si>
  <si>
    <t>公务用车运行维护费</t>
  </si>
  <si>
    <t>09</t>
  </si>
  <si>
    <t>维修(护)费</t>
  </si>
  <si>
    <t>其他商品和服务支出</t>
  </si>
  <si>
    <t>509</t>
  </si>
  <si>
    <t>社会福利和救助</t>
  </si>
  <si>
    <t>助学金</t>
  </si>
  <si>
    <t>个人农业生产补助</t>
  </si>
  <si>
    <t>离退休费</t>
  </si>
  <si>
    <t>其他对个人和家庭的补助</t>
  </si>
  <si>
    <t>表五</t>
  </si>
  <si>
    <t>南召县2025年税收返还性收入和转移支付情况表（分项目）</t>
  </si>
  <si>
    <t>项    目</t>
  </si>
  <si>
    <t>南召县2025年税收返还和转移支付</t>
  </si>
  <si>
    <t xml:space="preserve">  南召县税收返还和转移支付合计</t>
  </si>
  <si>
    <t xml:space="preserve">   一、税收返还性收入</t>
  </si>
  <si>
    <t xml:space="preserve">      所得税基数返还收入 </t>
  </si>
  <si>
    <t xml:space="preserve">      成品油价格和税费改革税收返还收入</t>
  </si>
  <si>
    <t xml:space="preserve">      增值税和消费税税收返还收入</t>
  </si>
  <si>
    <t xml:space="preserve">      实施增值税收入划分税收返还收入</t>
  </si>
  <si>
    <t xml:space="preserve">      2016年交通运输执法工作经费</t>
  </si>
  <si>
    <t xml:space="preserve">      公安交通管理经费（基数)</t>
  </si>
  <si>
    <t xml:space="preserve">   二、一般性转移支付收入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</si>
  <si>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</si>
  <si>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</si>
  <si>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</si>
  <si>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产粮（油）大县奖励资金收入</t>
  </si>
  <si>
    <t xml:space="preserve">      成品油税费改革转移支付补助收入</t>
  </si>
  <si>
    <t xml:space="preserve">      基本养老金转移支付收入</t>
  </si>
  <si>
    <t xml:space="preserve">      城乡居民基本医疗保险转移支付收入</t>
  </si>
  <si>
    <t xml:space="preserve">      固定数额补助收入</t>
  </si>
  <si>
    <t xml:space="preserve">      革命老区转移支付收入</t>
  </si>
  <si>
    <t xml:space="preserve">      贫困地区转移支付收入</t>
  </si>
  <si>
    <t>巩固脱贫攻坚成果衔接乡村振兴转移支付收入</t>
  </si>
  <si>
    <t xml:space="preserve">      公共安全共同财政事权转移支付收入</t>
  </si>
  <si>
    <t xml:space="preserve">      教育共同财政事权转移支付收入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</si>
  <si>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</si>
  <si>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</si>
  <si>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</si>
  <si>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农林水共同财政事权转移支付收入</t>
  </si>
  <si>
    <t xml:space="preserve">      文化旅游共同财政事权转移支付收入</t>
  </si>
  <si>
    <t xml:space="preserve">      交通运输共同财政事权转移支付收入</t>
  </si>
  <si>
    <t xml:space="preserve">      住房保障共同财政事权转移支付收入</t>
  </si>
  <si>
    <t xml:space="preserve">      其他一般性转移支付共同财政事权转移支付收入</t>
  </si>
  <si>
    <t xml:space="preserve">    三、专项转移支付收入</t>
  </si>
  <si>
    <t xml:space="preserve">      一般公共服务</t>
  </si>
  <si>
    <t xml:space="preserve">      教育</t>
  </si>
  <si>
    <t xml:space="preserve">      文化旅游体育与传媒</t>
  </si>
  <si>
    <t xml:space="preserve">      社会保障和就业</t>
  </si>
  <si>
    <t xml:space="preserve">      卫生健康</t>
  </si>
  <si>
    <t xml:space="preserve">      农林水</t>
  </si>
  <si>
    <t xml:space="preserve">      自然资源海洋气象</t>
  </si>
  <si>
    <t xml:space="preserve">      商业服务业等</t>
  </si>
  <si>
    <t>表六</t>
  </si>
  <si>
    <t>南召县2025年税收返还性收入和转移支付情况表（分地区）</t>
  </si>
  <si>
    <t>县本级2025年税收返还和转移支付</t>
  </si>
  <si>
    <t xml:space="preserve">    县本级</t>
  </si>
  <si>
    <t xml:space="preserve">    城关镇</t>
  </si>
  <si>
    <t xml:space="preserve">    城郊乡</t>
  </si>
  <si>
    <t xml:space="preserve">    留山镇</t>
  </si>
  <si>
    <t xml:space="preserve">    小店乡</t>
  </si>
  <si>
    <t xml:space="preserve">    云阳镇</t>
  </si>
  <si>
    <t xml:space="preserve">    皇后乡</t>
  </si>
  <si>
    <t xml:space="preserve">    太山庙乡</t>
  </si>
  <si>
    <t xml:space="preserve">    石门乡</t>
  </si>
  <si>
    <t xml:space="preserve">    四棵树乡</t>
  </si>
  <si>
    <t xml:space="preserve">    南河店镇</t>
  </si>
  <si>
    <t xml:space="preserve">    白土岗镇</t>
  </si>
  <si>
    <t xml:space="preserve">    板山坪镇</t>
  </si>
  <si>
    <t xml:space="preserve">    乔端镇</t>
  </si>
  <si>
    <t xml:space="preserve">    马市坪乡</t>
  </si>
  <si>
    <t xml:space="preserve">    崔庄乡</t>
  </si>
  <si>
    <t>表七</t>
  </si>
  <si>
    <t>2024年度南召县政府一般债务限额及余额</t>
  </si>
  <si>
    <t>一般债务限额</t>
  </si>
  <si>
    <t>新增一般债券</t>
  </si>
  <si>
    <t>一般债务余额</t>
  </si>
  <si>
    <t>南召县</t>
  </si>
  <si>
    <t>表八</t>
  </si>
  <si>
    <t>2024年度南召县政府专项债务限额及余额</t>
  </si>
  <si>
    <t>专项债务限额</t>
  </si>
  <si>
    <t>新增专项债券</t>
  </si>
  <si>
    <t>专项债务余额</t>
  </si>
  <si>
    <t>表九</t>
  </si>
  <si>
    <t>2025年县级部门“三公”经费预算表</t>
  </si>
  <si>
    <t xml:space="preserve">项    目 </t>
  </si>
  <si>
    <t>2025年预算数</t>
  </si>
  <si>
    <t>备   注</t>
  </si>
  <si>
    <t>公务用车购置及运行费</t>
  </si>
  <si>
    <t xml:space="preserve">   其中：公务用车运行维护费</t>
  </si>
  <si>
    <t xml:space="preserve">         公务用车购置费</t>
  </si>
  <si>
    <t>合  计</t>
  </si>
  <si>
    <r>
      <rPr>
        <sz val="12"/>
        <rFont val="宋体"/>
        <charset val="134"/>
      </rPr>
      <t xml:space="preserve">    备注：按照党中央、国务院以及部门预算管理有关规定，“三公”经费包括因公出国（境）费、公务用车购置及运行费和公务接待费。（</t>
    </r>
    <r>
      <rPr>
        <sz val="11"/>
        <color theme="1"/>
        <rFont val="宋体"/>
        <charset val="134"/>
        <scheme val="minor"/>
      </rPr>
      <t>1）</t>
    </r>
    <r>
      <rPr>
        <sz val="12"/>
        <rFont val="宋体"/>
        <charset val="134"/>
      </rPr>
      <t>因公出国（境）费，指单位工作人员公务出国（境）的住宿费、差旅费、伙食补助费、杂费、培训费等支出。</t>
    </r>
    <r>
      <rPr>
        <sz val="11"/>
        <color theme="1"/>
        <rFont val="宋体"/>
        <charset val="134"/>
        <scheme val="minor"/>
      </rPr>
      <t>（2）</t>
    </r>
    <r>
      <rPr>
        <sz val="12"/>
        <rFont val="宋体"/>
        <charset val="134"/>
      </rPr>
      <t>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  </r>
    <r>
      <rPr>
        <sz val="11"/>
        <color theme="1"/>
        <rFont val="宋体"/>
        <charset val="134"/>
        <scheme val="minor"/>
      </rPr>
      <t>（3）</t>
    </r>
    <r>
      <rPr>
        <sz val="12"/>
        <rFont val="宋体"/>
        <charset val="134"/>
      </rPr>
      <t>公务接待费，指单位按规定开支的各类公务接待（含外宾接待）支出。</t>
    </r>
  </si>
  <si>
    <t>表十</t>
  </si>
  <si>
    <t>2025年一般公共预算本级收入预算表</t>
  </si>
  <si>
    <t>2024年完成数</t>
  </si>
  <si>
    <t>绝对额增减</t>
  </si>
  <si>
    <t>公共财政预算收入</t>
  </si>
  <si>
    <t xml:space="preserve">  一、税务部门税收</t>
  </si>
  <si>
    <t xml:space="preserve">  二、非税收入</t>
  </si>
  <si>
    <t>四、退税</t>
  </si>
  <si>
    <t>表十一</t>
  </si>
  <si>
    <t>2025年上级对县政府性基金转移支付预算表</t>
  </si>
  <si>
    <t>转移支付收入安排</t>
  </si>
  <si>
    <t>一、文化旅游体育与传媒支出</t>
  </si>
  <si>
    <t xml:space="preserve">     旅游发展基金支出</t>
  </si>
  <si>
    <t>二、社会保障和就业</t>
  </si>
  <si>
    <t xml:space="preserve">    大中型水库移民后期扶持基金</t>
  </si>
  <si>
    <t>三、城乡社区事务</t>
  </si>
  <si>
    <t xml:space="preserve">    国有土地使用权出让收入安排的支出</t>
  </si>
  <si>
    <t>四、农林水支出</t>
  </si>
  <si>
    <t xml:space="preserve">    大中型水库库区基金安排的支出</t>
  </si>
  <si>
    <t>五、其他支出</t>
  </si>
  <si>
    <t xml:space="preserve">    彩票公益金安排的支出</t>
  </si>
  <si>
    <t xml:space="preserve">    综合救助支出</t>
  </si>
  <si>
    <t>总    计</t>
  </si>
  <si>
    <t>表十二</t>
  </si>
  <si>
    <t>南召县2025年政府性基金收入预算表</t>
  </si>
  <si>
    <t xml:space="preserve">                  单位：万元</t>
  </si>
  <si>
    <t>总   计</t>
  </si>
  <si>
    <t>本级政府性基金收入</t>
  </si>
  <si>
    <t xml:space="preserve">   新型墙体材料专项基金收入</t>
  </si>
  <si>
    <t xml:space="preserve">   国有土地使用权出让收入</t>
  </si>
  <si>
    <t xml:space="preserve">   城市公用事业附加收入</t>
  </si>
  <si>
    <t xml:space="preserve">   城市基础设施配套费收入</t>
  </si>
  <si>
    <t xml:space="preserve">   污水处理费收入</t>
  </si>
  <si>
    <t xml:space="preserve">   彩票发行销售机构业务费用</t>
  </si>
  <si>
    <t>上级政府性基金补助收入</t>
  </si>
  <si>
    <t>上年结转</t>
  </si>
  <si>
    <t>上级专项债券收入</t>
  </si>
  <si>
    <t>表十三</t>
  </si>
  <si>
    <t>2025年县本级政府性基金收入预算表</t>
  </si>
  <si>
    <t>2024年执行数</t>
  </si>
  <si>
    <t>为上年执行数%</t>
  </si>
  <si>
    <t>国有土地使用权出让收入</t>
  </si>
  <si>
    <t>城市基础设施配套费收入</t>
  </si>
  <si>
    <t>污水处理费</t>
  </si>
  <si>
    <t>国有土地收益基金收入</t>
  </si>
  <si>
    <t>农业土地开发资金收入</t>
  </si>
  <si>
    <t>国有土地使用权出让相关收入</t>
  </si>
  <si>
    <t>一般公共预算调入</t>
  </si>
  <si>
    <t>地方政府专项债务转贷收入</t>
  </si>
  <si>
    <t>合   计</t>
  </si>
  <si>
    <t>表十四</t>
  </si>
  <si>
    <t>2025年本级政府性基金支出预算明细表</t>
  </si>
  <si>
    <t>当年收入   安排数</t>
  </si>
  <si>
    <t>上级补助   收入安排数</t>
  </si>
  <si>
    <t>备 注</t>
  </si>
  <si>
    <t>一、政府性基金支出</t>
  </si>
  <si>
    <t>（一）文化旅游体育与传媒支出</t>
  </si>
  <si>
    <t xml:space="preserve">   旅游发展基金支出</t>
  </si>
  <si>
    <t xml:space="preserve">      旅游事业补助</t>
  </si>
  <si>
    <t>（二）社会保障和就业支出</t>
  </si>
  <si>
    <t xml:space="preserve">    大中型水库移民后期扶持基金支出</t>
  </si>
  <si>
    <t xml:space="preserve">      移民补助</t>
  </si>
  <si>
    <t>（三）城乡社区支出</t>
  </si>
  <si>
    <t xml:space="preserve">    国有土地使用权出让收入及对应专项债务收入安排的支出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</si>
  <si>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</si>
  <si>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</si>
  <si>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</si>
  <si>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</si>
  <si>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</si>
  <si>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</si>
  <si>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其他国有土地使用权出让收入安排的支出</t>
  </si>
  <si>
    <t xml:space="preserve">    城市基础设施配套费安排的支出</t>
  </si>
  <si>
    <t xml:space="preserve">      其他城市基础设施配套费安排的支出</t>
  </si>
  <si>
    <t xml:space="preserve">    土地储备专项债券收入安排的支出</t>
  </si>
  <si>
    <t xml:space="preserve">      其他土地储备专项债券收入安排的支出</t>
  </si>
  <si>
    <t xml:space="preserve">    棚户区改造专项债券收入安排的支出</t>
  </si>
  <si>
    <t xml:space="preserve">      其他棚户区改造专项债券收入安排的支出</t>
  </si>
  <si>
    <t>（四）农林水支出</t>
  </si>
  <si>
    <t xml:space="preserve">      基础设施建设和经济发展</t>
  </si>
  <si>
    <t>（五）其他支出</t>
  </si>
  <si>
    <t xml:space="preserve">      用于残疾人事业的彩票公益金支出</t>
  </si>
  <si>
    <t xml:space="preserve">      用于扶贫的彩票公益金支出</t>
  </si>
  <si>
    <t>（六）债务付息支出</t>
  </si>
  <si>
    <t xml:space="preserve">      国有土地使用权出让金债务付息支出</t>
  </si>
  <si>
    <t>（七）债务还本支出</t>
  </si>
  <si>
    <t>二、转移性支出</t>
  </si>
  <si>
    <t xml:space="preserve"> 调出资金</t>
  </si>
  <si>
    <t xml:space="preserve"> 地方政府专项债务还本支出</t>
  </si>
  <si>
    <t xml:space="preserve">   其中：地方政府专项债券还本支出</t>
  </si>
  <si>
    <t>表十五</t>
  </si>
  <si>
    <t>南召县2025年政府性基金支出预算表</t>
  </si>
  <si>
    <t>总  计</t>
  </si>
  <si>
    <t>政府性基金支出</t>
  </si>
  <si>
    <t xml:space="preserve">   一、文化体育与传媒支出</t>
  </si>
  <si>
    <t xml:space="preserve">   二、社会保障和就业支出</t>
  </si>
  <si>
    <t xml:space="preserve">   三、城乡社区支出</t>
  </si>
  <si>
    <t xml:space="preserve">   四、农林水支出</t>
  </si>
  <si>
    <t xml:space="preserve">   五、其他支出</t>
  </si>
  <si>
    <t xml:space="preserve">   六、债务还本、付息支出</t>
  </si>
  <si>
    <t>调出资金</t>
  </si>
  <si>
    <t>表十六</t>
  </si>
  <si>
    <t>南召县2025年国有资本经营收支预算表</t>
  </si>
  <si>
    <t xml:space="preserve">    </t>
  </si>
  <si>
    <t>收       入</t>
  </si>
  <si>
    <t xml:space="preserve">支       出 </t>
  </si>
  <si>
    <t>项     目</t>
  </si>
  <si>
    <t>项      目</t>
  </si>
  <si>
    <t>国有资本经营预算收入</t>
  </si>
  <si>
    <t>国有资本经营预算支出</t>
  </si>
  <si>
    <t xml:space="preserve">    利润收入</t>
  </si>
  <si>
    <t xml:space="preserve">    改革成本支出</t>
  </si>
  <si>
    <t xml:space="preserve">    股利、股息收入</t>
  </si>
  <si>
    <t xml:space="preserve">    国有企业资本金注入支出</t>
  </si>
  <si>
    <t xml:space="preserve">    产权转让收入</t>
  </si>
  <si>
    <t xml:space="preserve">    国有企业政策性补贴支出</t>
  </si>
  <si>
    <t xml:space="preserve">    清算收入</t>
  </si>
  <si>
    <t xml:space="preserve">    其他国有资本经营支出</t>
  </si>
  <si>
    <t xml:space="preserve">    其他国有资本经营收入</t>
  </si>
  <si>
    <t xml:space="preserve">    国有资本经营预算调出资金</t>
  </si>
  <si>
    <t>国有资本经营预算转移支付收入</t>
  </si>
  <si>
    <t>国有资本经营预算上年结余收入</t>
  </si>
  <si>
    <t>表十七</t>
  </si>
  <si>
    <t>2025年上级对县国有资本预算转移支付表</t>
  </si>
  <si>
    <r>
      <rPr>
        <sz val="12"/>
        <rFont val="宋体"/>
        <charset val="134"/>
        <scheme val="major"/>
      </rPr>
      <t xml:space="preserve">                  </t>
    </r>
    <r>
      <rPr>
        <sz val="18"/>
        <color rgb="FFFF0000"/>
        <rFont val="宋体"/>
        <charset val="134"/>
        <scheme val="major"/>
      </rPr>
      <t xml:space="preserve">   </t>
    </r>
    <r>
      <rPr>
        <sz val="18"/>
        <rFont val="宋体"/>
        <charset val="134"/>
        <scheme val="major"/>
      </rPr>
      <t xml:space="preserve"> </t>
    </r>
    <r>
      <rPr>
        <sz val="12"/>
        <rFont val="宋体"/>
        <charset val="134"/>
        <scheme val="major"/>
      </rPr>
      <t xml:space="preserve">       单位：万元</t>
    </r>
  </si>
  <si>
    <t xml:space="preserve">  一、解决历史遗留问题及改革成本支出</t>
  </si>
  <si>
    <t xml:space="preserve">     其他解决历史遗留问题及改革成本支出</t>
  </si>
  <si>
    <t xml:space="preserve">  二、国有企业资本金注入</t>
  </si>
  <si>
    <t xml:space="preserve">     其他国有企业资本金注入</t>
  </si>
  <si>
    <t xml:space="preserve">  三、国有企业政策性补贴</t>
  </si>
  <si>
    <t xml:space="preserve">     国有企业政策性补贴</t>
  </si>
  <si>
    <t xml:space="preserve">  四、金融国有资本经营预算支出</t>
  </si>
  <si>
    <t xml:space="preserve">     其他金融国有资本经营预算支出</t>
  </si>
  <si>
    <t xml:space="preserve">  五、其他国有资本经营预算支出</t>
  </si>
  <si>
    <t xml:space="preserve">     其他国有资本经营预算支出</t>
  </si>
  <si>
    <t>合    计</t>
  </si>
  <si>
    <t>表十八</t>
  </si>
  <si>
    <t>南召县2025年国有资本经营收入预算表</t>
  </si>
  <si>
    <r>
      <rPr>
        <sz val="14"/>
        <color rgb="FFFF0000"/>
        <rFont val="宋体"/>
        <charset val="134"/>
        <scheme val="major"/>
      </rPr>
      <t xml:space="preserve">                                           </t>
    </r>
    <r>
      <rPr>
        <sz val="14"/>
        <rFont val="宋体"/>
        <charset val="134"/>
        <scheme val="major"/>
      </rPr>
      <t>单位：万元</t>
    </r>
  </si>
  <si>
    <t>表十九</t>
  </si>
  <si>
    <t>南召县2025年国有资本经营预算支出表</t>
  </si>
  <si>
    <t xml:space="preserve">            </t>
  </si>
  <si>
    <t>预算数为上年执行数的%</t>
  </si>
  <si>
    <t xml:space="preserve">  解决历史遗留问题及改革成本支出</t>
  </si>
  <si>
    <t xml:space="preserve">  国有企业资本金注入支出</t>
  </si>
  <si>
    <t xml:space="preserve">     其他国有企业资本金注入支出</t>
  </si>
  <si>
    <t xml:space="preserve">  国有企业政策性补贴支出</t>
  </si>
  <si>
    <t xml:space="preserve">     国有企业政策性补贴支出</t>
  </si>
  <si>
    <t xml:space="preserve">  其他国有资本经营预算支出</t>
  </si>
  <si>
    <t xml:space="preserve">    其他国有资本经营预算支出</t>
  </si>
  <si>
    <t xml:space="preserve">  国有资本经营预算调出资金</t>
  </si>
  <si>
    <t xml:space="preserve">   </t>
  </si>
  <si>
    <t xml:space="preserve">    结转结余</t>
  </si>
  <si>
    <t>南召县2025年国有资本经营预算支出表（本级）</t>
  </si>
  <si>
    <t>表二十一</t>
  </si>
  <si>
    <t>2025年县级社会保险基金收入预算表</t>
  </si>
  <si>
    <t xml:space="preserve">                           单位：万元</t>
  </si>
  <si>
    <t>收入预算数</t>
  </si>
  <si>
    <t>社会保险基金收入</t>
  </si>
  <si>
    <t xml:space="preserve">    城乡居民基本养老保险基金收入</t>
  </si>
  <si>
    <t xml:space="preserve">    城乡居民基本医疗保险基金收入</t>
  </si>
  <si>
    <r>
      <rPr>
        <sz val="12"/>
        <rFont val="宋体"/>
        <charset val="134"/>
      </rPr>
      <t xml:space="preserve">    </t>
    </r>
    <r>
      <rPr>
        <sz val="11"/>
        <color theme="1"/>
        <rFont val="宋体"/>
        <charset val="134"/>
        <scheme val="minor"/>
      </rPr>
      <t>职工基本医疗保险基金收入（生育保险）</t>
    </r>
  </si>
  <si>
    <t>表二十二</t>
  </si>
  <si>
    <t>南召县2025年社会保险基金预算支出表</t>
  </si>
  <si>
    <t>2024执行数</t>
  </si>
  <si>
    <t>2025预算数</t>
  </si>
  <si>
    <t>社会保险基金支出</t>
  </si>
  <si>
    <t xml:space="preserve">    城乡居民基本养老保险基金支出</t>
  </si>
  <si>
    <t xml:space="preserve">    城乡居民基本医疗保险基金支出</t>
  </si>
  <si>
    <r>
      <rPr>
        <b/>
        <sz val="12"/>
        <rFont val="宋体"/>
        <charset val="134"/>
      </rPr>
      <t xml:space="preserve">    </t>
    </r>
    <r>
      <rPr>
        <b/>
        <sz val="11"/>
        <color theme="1"/>
        <rFont val="宋体"/>
        <charset val="134"/>
        <scheme val="minor"/>
      </rPr>
      <t>职工基本医疗保险基金支出</t>
    </r>
  </si>
</sst>
</file>

<file path=xl/styles.xml><?xml version="1.0" encoding="utf-8"?>
<styleSheet xmlns="http://schemas.openxmlformats.org/spreadsheetml/2006/main">
  <numFmts count="7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);\(#,##0.0\)"/>
    <numFmt numFmtId="177" formatCode="_-#0&quot;.&quot;0,_-;\(#0&quot;.&quot;0,\);_-\ \ &quot;-&quot;_-;_-@_-"/>
    <numFmt numFmtId="178" formatCode="0.0"/>
    <numFmt numFmtId="179" formatCode="#."/>
    <numFmt numFmtId="180" formatCode="&quot;$&quot;\ #,##0.00_-;[Red]&quot;$&quot;\ #,##0.00\-"/>
    <numFmt numFmtId="181" formatCode="&quot;\&quot;#,##0;[Red]&quot;\&quot;&quot;\&quot;&quot;\&quot;&quot;\&quot;&quot;\&quot;&quot;\&quot;&quot;\&quot;\-#,##0"/>
    <numFmt numFmtId="182" formatCode="_-* #,##0.00_-;\-* #,##0.00_-;_-* &quot;-&quot;??_-;_-@_-"/>
    <numFmt numFmtId="183" formatCode="&quot;\&quot;#,##0;&quot;\&quot;&quot;\&quot;&quot;\&quot;&quot;\&quot;\-#,##0"/>
    <numFmt numFmtId="184" formatCode="_-* #,##0&quot;$&quot;_-;\-* #,##0&quot;$&quot;_-;_-* &quot;-&quot;&quot;$&quot;_-;_-@_-"/>
    <numFmt numFmtId="185" formatCode="yy\.mm\.dd"/>
    <numFmt numFmtId="186" formatCode="yyyy&quot;年&quot;m&quot;月&quot;d&quot;日&quot;;@"/>
    <numFmt numFmtId="187" formatCode="&quot;$&quot;#,##0.00_);[Red]\(&quot;$&quot;#,##0.00\)"/>
    <numFmt numFmtId="188" formatCode="_-* #,##0_$_-;\-* #,##0_$_-;_-* &quot;-&quot;_$_-;_-@_-"/>
    <numFmt numFmtId="189" formatCode="_-&quot;$&quot;\ * #,##0.00_-;_-&quot;$&quot;\ * #,##0.00\-;_-&quot;$&quot;\ * &quot;-&quot;??_-;_-@_-"/>
    <numFmt numFmtId="190" formatCode="&quot;$&quot;#,##0.00;[Red]\-&quot;$&quot;#,##0.00"/>
    <numFmt numFmtId="191" formatCode="_-#,###.00,_-;\(#,###.00,\);_-\ \ &quot;-&quot;_-;_-@_-"/>
    <numFmt numFmtId="192" formatCode="0.0%;\(0.0%\)"/>
    <numFmt numFmtId="193" formatCode="_(&quot;$&quot;* #,##0.00_);_(&quot;$&quot;* \(#,##0.00\);_(&quot;$&quot;* &quot;-&quot;??_);_(@_)"/>
    <numFmt numFmtId="194" formatCode="mmm/dd/yyyy;_-\ &quot;N/A&quot;_-;_-\ &quot;-&quot;_-"/>
    <numFmt numFmtId="195" formatCode="_(* #,##0.0000_);_(* \(#,##0.0000\);_(* &quot;-&quot;??_);_(@_)"/>
    <numFmt numFmtId="196" formatCode="#,##0\ &quot;$&quot;_);[Red]\(#,##0\ &quot;$&quot;\)"/>
    <numFmt numFmtId="197" formatCode="_-* #,##0.00\ &quot;BF&quot;_-;\-* #,##0.00\ &quot;BF&quot;_-;_-* &quot;-&quot;??\ &quot;BF&quot;_-;_-@_-"/>
    <numFmt numFmtId="198" formatCode="&quot;$&quot;#,##0;\-&quot;$&quot;#,##0"/>
    <numFmt numFmtId="199" formatCode="#,##0.00\ &quot;BEF&quot;;\-#,##0.00\ &quot;BEF&quot;"/>
    <numFmt numFmtId="200" formatCode="&quot;\&quot;#,##0.00;[Red]&quot;\&quot;&quot;\&quot;&quot;\&quot;&quot;\&quot;&quot;\&quot;&quot;\&quot;\-#,##0.00"/>
    <numFmt numFmtId="201" formatCode="#,##0.00\ &quot;BEF&quot;;[Red]\-#,##0.00\ &quot;BEF&quot;"/>
    <numFmt numFmtId="202" formatCode="#,##0.0_);[Red]\(#,##0.0\)"/>
    <numFmt numFmtId="203" formatCode="_-&quot;$&quot;\ * #,##0_-;_-&quot;$&quot;\ * #,##0\-;_-&quot;$&quot;\ * &quot;-&quot;_-;_-@_-"/>
    <numFmt numFmtId="204" formatCode="0.0#"/>
    <numFmt numFmtId="205" formatCode="0.0%"/>
    <numFmt numFmtId="206" formatCode="_-* #,##0.00&quot;$&quot;_-;\-* #,##0.00&quot;$&quot;_-;_-* &quot;-&quot;??&quot;$&quot;_-;_-@_-"/>
    <numFmt numFmtId="207" formatCode="_-* #,##0&quot;￥&quot;_-;\-* #,##0&quot;￥&quot;_-;_-* &quot;-&quot;&quot;￥&quot;_-;_-@_-"/>
    <numFmt numFmtId="208" formatCode="#,##0\ &quot; &quot;;\(#,##0\)\ ;&quot;—&quot;&quot; &quot;&quot; &quot;&quot; &quot;&quot; &quot;"/>
    <numFmt numFmtId="209" formatCode="\$#,##0;\(\$#,##0\)"/>
    <numFmt numFmtId="210" formatCode="\$#,##0.00;\(\$#,##0.00\)"/>
    <numFmt numFmtId="211" formatCode="_-#,###,_-;\(#,###,\);_-\ \ &quot;-&quot;_-;_-@_-"/>
    <numFmt numFmtId="212" formatCode="mmm/yyyy;_-\ &quot;N/A&quot;_-;_-\ &quot;-&quot;_-"/>
    <numFmt numFmtId="213" formatCode="&quot;$&quot;#,##0;[Red]\-&quot;$&quot;#,##0"/>
    <numFmt numFmtId="214" formatCode="#,##0.00\ &quot;F&quot;;[Red]\-#,##0.00\ &quot;F&quot;"/>
    <numFmt numFmtId="215" formatCode="_-#,##0_-;\(#,##0\);_-\ \ &quot;-&quot;_-;_-@_-"/>
    <numFmt numFmtId="216" formatCode="#,##0;\(#,##0\)"/>
    <numFmt numFmtId="217" formatCode="#\ ??/??"/>
    <numFmt numFmtId="218" formatCode="_ [$€-2]* #,##0.00_ ;_ [$€-2]* \-#,##0.00_ ;_ [$€-2]* &quot;-&quot;??_ "/>
    <numFmt numFmtId="219" formatCode="#,##0;\-#,##0;&quot;-&quot;"/>
    <numFmt numFmtId="220" formatCode="#,##0.0"/>
    <numFmt numFmtId="221" formatCode="%#.00"/>
    <numFmt numFmtId="222" formatCode="_-#0&quot;.&quot;0000_-;\(#0&quot;.&quot;0000\);_-\ \ &quot;-&quot;_-;_-@_-"/>
    <numFmt numFmtId="223" formatCode="_(&quot;$&quot;* #,##0_);_(&quot;$&quot;* \(#,##0\);_(&quot;$&quot;* &quot;-&quot;_);_(@_)"/>
    <numFmt numFmtId="224" formatCode="\$#.00"/>
    <numFmt numFmtId="225" formatCode="&quot;$&quot;#,##0_);[Red]\(&quot;$&quot;#,##0\)"/>
    <numFmt numFmtId="226" formatCode="_-#,##0.00_-;\(#,##0.00\);_-\ \ &quot;-&quot;_-;_-@_-"/>
    <numFmt numFmtId="227" formatCode="_-#,##0%_-;\(#,##0%\);_-\ &quot;-&quot;_-"/>
    <numFmt numFmtId="228" formatCode="_-&quot;$&quot;* #,##0_-;\-&quot;$&quot;* #,##0_-;_-&quot;$&quot;* &quot;-&quot;_-;_-@_-"/>
    <numFmt numFmtId="229" formatCode="#,##0.00\ &quot;$&quot;_);[Red]\(#,##0.00\ &quot;$&quot;\)"/>
    <numFmt numFmtId="230" formatCode="0;_琀"/>
    <numFmt numFmtId="231" formatCode="_-* #,##0.00\ &quot;BEF&quot;_-;\-* #,##0.00\ &quot;BEF&quot;_-;_-* &quot;-&quot;??\ &quot;BEF&quot;_-;_-@_-"/>
    <numFmt numFmtId="232" formatCode="_(* #,##0_);_(* \(#,##0\);_(* &quot;- &quot;_);_(@_)"/>
    <numFmt numFmtId="233" formatCode="_-* #,##0\ _B_E_F_-;\-* #,##0\ _B_E_F_-;_-* &quot;-&quot;\ _B_E_F_-;_-@_-"/>
    <numFmt numFmtId="234" formatCode="&quot;\&quot;#,##0;[Red]&quot;\&quot;\-#,##0"/>
    <numFmt numFmtId="235" formatCode="#,##0.0\%;[Red]\-#,##0.0\%"/>
    <numFmt numFmtId="236" formatCode="_-* #,##0.00_$_-;\-* #,##0.00_$_-;_-* &quot;-&quot;??_$_-;_-@_-"/>
    <numFmt numFmtId="237" formatCode="0;_퐀"/>
    <numFmt numFmtId="238" formatCode="#,##0.0;\-#,##0.0"/>
    <numFmt numFmtId="239" formatCode="&quot;\&quot;#,##0;[Red]&quot;\&quot;&quot;\&quot;\-#,##0"/>
    <numFmt numFmtId="240" formatCode="0_);[Red]\(0\)"/>
    <numFmt numFmtId="241" formatCode="0_ "/>
    <numFmt numFmtId="242" formatCode="#,##0_ "/>
    <numFmt numFmtId="243" formatCode="#,##0_);[Red]\(#,##0\)"/>
    <numFmt numFmtId="244" formatCode="#,##0.00_);[Red]\(#,##0.00\)"/>
    <numFmt numFmtId="245" formatCode="0.0_ "/>
    <numFmt numFmtId="246" formatCode="0.00_ "/>
    <numFmt numFmtId="247" formatCode="0_ ;[Red]\-0\ ;"/>
  </numFmts>
  <fonts count="20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黑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1"/>
      <name val="方正黑体简体"/>
      <charset val="134"/>
    </font>
    <font>
      <b/>
      <sz val="11"/>
      <color theme="1"/>
      <name val="宋体"/>
      <charset val="134"/>
      <scheme val="minor"/>
    </font>
    <font>
      <sz val="14"/>
      <name val="黑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4"/>
      <name val="宋体"/>
      <charset val="134"/>
    </font>
    <font>
      <b/>
      <sz val="20"/>
      <name val="宋体"/>
      <charset val="134"/>
      <scheme val="major"/>
    </font>
    <font>
      <sz val="18"/>
      <color rgb="FFFF0000"/>
      <name val="宋体"/>
      <charset val="134"/>
      <scheme val="major"/>
    </font>
    <font>
      <sz val="12"/>
      <name val="宋体"/>
      <charset val="134"/>
      <scheme val="major"/>
    </font>
    <font>
      <b/>
      <sz val="11"/>
      <name val="方正黑体简体"/>
      <charset val="134"/>
    </font>
    <font>
      <sz val="11"/>
      <color indexed="0"/>
      <name val="方正黑体简体"/>
      <charset val="134"/>
    </font>
    <font>
      <sz val="12"/>
      <name val="方正黑体简体"/>
      <charset val="134"/>
    </font>
    <font>
      <b/>
      <sz val="12"/>
      <name val="方正黑体简体"/>
      <charset val="134"/>
    </font>
    <font>
      <sz val="14"/>
      <color rgb="FFFF0000"/>
      <name val="宋体"/>
      <charset val="134"/>
      <scheme val="major"/>
    </font>
    <font>
      <sz val="18"/>
      <name val="宋体"/>
      <charset val="134"/>
      <scheme val="major"/>
    </font>
    <font>
      <b/>
      <sz val="18"/>
      <name val="宋体"/>
      <charset val="134"/>
      <scheme val="major"/>
    </font>
    <font>
      <sz val="20"/>
      <name val="方正小标宋简体"/>
      <charset val="134"/>
    </font>
    <font>
      <sz val="12"/>
      <color rgb="FFFF0000"/>
      <name val="方正黑体简体"/>
      <charset val="134"/>
    </font>
    <font>
      <b/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宋体"/>
      <charset val="134"/>
    </font>
    <font>
      <sz val="14"/>
      <name val="方正小标宋简体"/>
      <charset val="134"/>
    </font>
    <font>
      <sz val="12"/>
      <color rgb="FFFF0000"/>
      <name val="宋体"/>
      <charset val="134"/>
    </font>
    <font>
      <b/>
      <sz val="11"/>
      <name val="宋体"/>
      <charset val="134"/>
    </font>
    <font>
      <b/>
      <sz val="18"/>
      <color rgb="FFFF0000"/>
      <name val="宋体"/>
      <charset val="134"/>
    </font>
    <font>
      <sz val="12"/>
      <name val="黑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</font>
    <font>
      <b/>
      <sz val="16"/>
      <name val="黑体"/>
      <charset val="134"/>
    </font>
    <font>
      <b/>
      <sz val="18"/>
      <name val="黑体"/>
      <charset val="134"/>
    </font>
    <font>
      <b/>
      <sz val="18"/>
      <color rgb="FFFF0000"/>
      <name val="黑体"/>
      <charset val="134"/>
    </font>
    <font>
      <b/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1"/>
      <color rgb="FFFF0000"/>
      <name val="宋体"/>
      <charset val="134"/>
      <scheme val="minor"/>
    </font>
    <font>
      <sz val="11"/>
      <name val="仿宋_GB2312"/>
      <charset val="134"/>
    </font>
    <font>
      <sz val="12"/>
      <color rgb="FF000000"/>
      <name val="宋体"/>
      <charset val="134"/>
    </font>
    <font>
      <b/>
      <sz val="18"/>
      <color theme="1"/>
      <name val="方正小标宋简体"/>
      <charset val="134"/>
    </font>
    <font>
      <sz val="12"/>
      <color theme="1"/>
      <name val="宋体"/>
      <charset val="134"/>
    </font>
    <font>
      <sz val="12"/>
      <color rgb="FF0000FF"/>
      <name val="宋体"/>
      <charset val="134"/>
    </font>
    <font>
      <sz val="10.5"/>
      <color theme="1"/>
      <name val="Calibri"/>
      <charset val="134"/>
    </font>
    <font>
      <sz val="10.5"/>
      <color rgb="FF000000"/>
      <name val="Times New Roman"/>
      <charset val="134"/>
    </font>
    <font>
      <sz val="12"/>
      <color indexed="20"/>
      <name val="宋体"/>
      <charset val="134"/>
    </font>
    <font>
      <sz val="1"/>
      <color indexed="16"/>
      <name val="Courier"/>
      <charset val="134"/>
    </font>
    <font>
      <sz val="11"/>
      <color indexed="9"/>
      <name val="宋体"/>
      <charset val="134"/>
    </font>
    <font>
      <sz val="8"/>
      <name val="Arial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"/>
      <color indexed="8"/>
      <name val="Courier"/>
      <charset val="134"/>
    </font>
    <font>
      <sz val="11"/>
      <color rgb="FF3F3F76"/>
      <name val="宋体"/>
      <charset val="0"/>
      <scheme val="minor"/>
    </font>
    <font>
      <sz val="12"/>
      <color indexed="16"/>
      <name val="宋体"/>
      <charset val="134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sz val="11"/>
      <color indexed="17"/>
      <name val="微软雅黑"/>
      <charset val="134"/>
    </font>
    <font>
      <sz val="11"/>
      <color indexed="60"/>
      <name val="宋体"/>
      <charset val="134"/>
    </font>
    <font>
      <u/>
      <sz val="11"/>
      <color rgb="FF800080"/>
      <name val="宋体"/>
      <charset val="0"/>
      <scheme val="minor"/>
    </font>
    <font>
      <sz val="10"/>
      <color indexed="16"/>
      <name val="MS Serif"/>
      <charset val="134"/>
    </font>
    <font>
      <sz val="10"/>
      <name val="Helv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等线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u/>
      <sz val="10"/>
      <color indexed="36"/>
      <name val="Arial"/>
      <charset val="134"/>
    </font>
    <font>
      <b/>
      <sz val="15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17"/>
      <name val="宋体"/>
      <charset val="134"/>
    </font>
    <font>
      <b/>
      <sz val="11"/>
      <color indexed="56"/>
      <name val="宋体"/>
      <charset val="134"/>
    </font>
    <font>
      <sz val="1"/>
      <color indexed="0"/>
      <name val="Courier"/>
      <charset val="134"/>
    </font>
    <font>
      <sz val="10"/>
      <color indexed="8"/>
      <name val="Arial"/>
      <charset val="134"/>
    </font>
    <font>
      <b/>
      <sz val="12"/>
      <color indexed="53"/>
      <name val="宋体"/>
      <charset val="134"/>
    </font>
    <font>
      <sz val="10"/>
      <name val="굴림체"/>
      <charset val="134"/>
    </font>
    <font>
      <sz val="12"/>
      <name val="????"/>
      <charset val="134"/>
    </font>
    <font>
      <sz val="10"/>
      <color indexed="10"/>
      <name val="Arial"/>
      <charset val="134"/>
    </font>
    <font>
      <sz val="1"/>
      <color indexed="18"/>
      <name val="Courier"/>
      <charset val="134"/>
    </font>
    <font>
      <sz val="12"/>
      <name val="Arial"/>
      <charset val="134"/>
    </font>
    <font>
      <sz val="11"/>
      <color indexed="62"/>
      <name val="宋体"/>
      <charset val="134"/>
    </font>
    <font>
      <u/>
      <sz val="10"/>
      <color indexed="12"/>
      <name val="Arial"/>
      <charset val="134"/>
    </font>
    <font>
      <sz val="9"/>
      <name val="Verdana"/>
      <charset val="134"/>
    </font>
    <font>
      <sz val="12"/>
      <color indexed="20"/>
      <name val="楷体_GB2312"/>
      <charset val="134"/>
    </font>
    <font>
      <sz val="10"/>
      <name val="Times New Roman"/>
      <charset val="134"/>
    </font>
    <font>
      <sz val="12"/>
      <name val="???"/>
      <charset val="134"/>
    </font>
    <font>
      <u/>
      <sz val="10"/>
      <color indexed="14"/>
      <name val="MS Sans Serif"/>
      <charset val="134"/>
    </font>
    <font>
      <sz val="11"/>
      <color indexed="16"/>
      <name val="宋体"/>
      <charset val="134"/>
    </font>
    <font>
      <sz val="11"/>
      <color indexed="20"/>
      <name val="微软雅黑"/>
      <charset val="134"/>
    </font>
    <font>
      <sz val="12"/>
      <name val="官帕眉"/>
      <charset val="134"/>
    </font>
    <font>
      <sz val="11"/>
      <color indexed="52"/>
      <name val="宋体"/>
      <charset val="134"/>
    </font>
    <font>
      <b/>
      <sz val="12"/>
      <name val="Helv"/>
      <charset val="134"/>
    </font>
    <font>
      <u/>
      <sz val="10"/>
      <color indexed="12"/>
      <name val="MS Sans Serif"/>
      <charset val="134"/>
    </font>
    <font>
      <b/>
      <i/>
      <sz val="12"/>
      <name val="Times New Roman"/>
      <charset val="134"/>
    </font>
    <font>
      <u/>
      <sz val="7.5"/>
      <color indexed="12"/>
      <name val="Arial"/>
      <charset val="134"/>
    </font>
    <font>
      <u val="singleAccounting"/>
      <vertAlign val="subscript"/>
      <sz val="10"/>
      <name val="Times New Roman"/>
      <charset val="134"/>
    </font>
    <font>
      <sz val="8"/>
      <name val="Times New Roman"/>
      <charset val="134"/>
    </font>
    <font>
      <i/>
      <sz val="11"/>
      <color indexed="23"/>
      <name val="宋体"/>
      <charset val="134"/>
    </font>
    <font>
      <b/>
      <sz val="10"/>
      <name val="Tms Rmn"/>
      <charset val="134"/>
    </font>
    <font>
      <sz val="10.5"/>
      <color indexed="17"/>
      <name val="宋体"/>
      <charset val="134"/>
    </font>
    <font>
      <b/>
      <sz val="11"/>
      <color indexed="63"/>
      <name val="宋体"/>
      <charset val="134"/>
    </font>
    <font>
      <b/>
      <sz val="8"/>
      <color indexed="8"/>
      <name val="Helv"/>
      <charset val="134"/>
    </font>
    <font>
      <sz val="10"/>
      <name val="Geneva"/>
      <charset val="134"/>
    </font>
    <font>
      <sz val="12"/>
      <color indexed="17"/>
      <name val="楷体_GB2312"/>
      <charset val="134"/>
    </font>
    <font>
      <sz val="10"/>
      <color indexed="8"/>
      <name val="MS Sans Serif"/>
      <charset val="134"/>
    </font>
    <font>
      <sz val="11"/>
      <color indexed="10"/>
      <name val="宋体"/>
      <charset val="134"/>
    </font>
    <font>
      <b/>
      <sz val="12"/>
      <name val="MS Sans Serif"/>
      <charset val="134"/>
    </font>
    <font>
      <b/>
      <sz val="11"/>
      <color indexed="62"/>
      <name val="宋体"/>
      <charset val="134"/>
    </font>
    <font>
      <sz val="12"/>
      <color indexed="9"/>
      <name val="宋体"/>
      <charset val="134"/>
    </font>
    <font>
      <sz val="10"/>
      <color indexed="39"/>
      <name val="Arial"/>
      <charset val="134"/>
    </font>
    <font>
      <b/>
      <sz val="10"/>
      <color indexed="39"/>
      <name val="Arial"/>
      <charset val="134"/>
    </font>
    <font>
      <sz val="12"/>
      <name val="바탕체"/>
      <charset val="134"/>
    </font>
    <font>
      <b/>
      <sz val="18"/>
      <color indexed="56"/>
      <name val="宋体"/>
      <charset val="134"/>
    </font>
    <font>
      <b/>
      <sz val="9"/>
      <name val="宋体"/>
      <charset val="134"/>
    </font>
    <font>
      <i/>
      <sz val="9"/>
      <name val="Times New Roman"/>
      <charset val="134"/>
    </font>
    <font>
      <sz val="9"/>
      <color indexed="20"/>
      <name val="微软雅黑"/>
      <charset val="134"/>
    </font>
    <font>
      <sz val="12"/>
      <name val="新細明體"/>
      <charset val="134"/>
    </font>
    <font>
      <sz val="10"/>
      <name val="MS Sans Serif"/>
      <charset val="134"/>
    </font>
    <font>
      <sz val="12"/>
      <name val="MS Sans Serif"/>
      <charset val="134"/>
    </font>
    <font>
      <sz val="10"/>
      <name val="Tahoma"/>
      <charset val="134"/>
    </font>
    <font>
      <b/>
      <sz val="10"/>
      <name val="Arial"/>
      <charset val="134"/>
    </font>
    <font>
      <sz val="12"/>
      <name val="¹UAAA¼"/>
      <charset val="134"/>
    </font>
    <font>
      <sz val="10.5"/>
      <color indexed="20"/>
      <name val="宋体"/>
      <charset val="134"/>
    </font>
    <font>
      <b/>
      <sz val="12"/>
      <name val="Arial"/>
      <charset val="134"/>
    </font>
    <font>
      <b/>
      <sz val="11"/>
      <name val="Helv"/>
      <charset val="134"/>
    </font>
    <font>
      <sz val="7"/>
      <name val="Small Fonts"/>
      <charset val="134"/>
    </font>
    <font>
      <b/>
      <sz val="10"/>
      <name val="MS Sans Serif"/>
      <charset val="134"/>
    </font>
    <font>
      <i/>
      <sz val="12"/>
      <name val="Times New Roman"/>
      <charset val="134"/>
    </font>
    <font>
      <sz val="11"/>
      <color indexed="42"/>
      <name val="宋体"/>
      <charset val="134"/>
    </font>
    <font>
      <b/>
      <i/>
      <sz val="16"/>
      <name val="Helv"/>
      <charset val="134"/>
    </font>
    <font>
      <sz val="11"/>
      <name val="½jßz"/>
      <charset val="134"/>
    </font>
    <font>
      <b/>
      <sz val="18"/>
      <name val="Arial"/>
      <charset val="134"/>
    </font>
    <font>
      <sz val="12"/>
      <name val="Helv"/>
      <charset val="134"/>
    </font>
    <font>
      <b/>
      <sz val="14"/>
      <color indexed="9"/>
      <name val="Times New Roman"/>
      <charset val="134"/>
    </font>
    <font>
      <b/>
      <sz val="10"/>
      <name val="Helv"/>
      <charset val="134"/>
    </font>
    <font>
      <b/>
      <sz val="10"/>
      <color indexed="8"/>
      <name val="Arial"/>
      <charset val="134"/>
    </font>
    <font>
      <b/>
      <sz val="11"/>
      <color indexed="9"/>
      <name val="宋体"/>
      <charset val="134"/>
    </font>
    <font>
      <sz val="10"/>
      <name val="宋体"/>
      <charset val="134"/>
    </font>
    <font>
      <sz val="12"/>
      <name val="Tms Rmn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sz val="19"/>
      <color indexed="48"/>
      <name val="Arial"/>
      <charset val="134"/>
    </font>
    <font>
      <b/>
      <sz val="8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b/>
      <sz val="9"/>
      <name val="Arial"/>
      <charset val="134"/>
    </font>
    <font>
      <b/>
      <sz val="10"/>
      <name val="Tahoma"/>
      <charset val="134"/>
    </font>
    <font>
      <u/>
      <sz val="12"/>
      <color indexed="12"/>
      <name val="新細明體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sz val="12"/>
      <color indexed="9"/>
      <name val="Helv"/>
      <charset val="134"/>
    </font>
    <font>
      <sz val="11"/>
      <color indexed="8"/>
      <name val="Calibri"/>
      <charset val="134"/>
    </font>
    <font>
      <sz val="11"/>
      <color indexed="8"/>
      <name val="Times New Roman"/>
      <charset val="134"/>
    </font>
    <font>
      <sz val="10"/>
      <name val="Tms Rmn"/>
      <charset val="134"/>
    </font>
    <font>
      <b/>
      <sz val="12"/>
      <color indexed="8"/>
      <name val="Arial"/>
      <charset val="134"/>
    </font>
    <font>
      <b/>
      <sz val="11"/>
      <name val="Times New Roman"/>
      <charset val="134"/>
    </font>
    <font>
      <sz val="9"/>
      <color indexed="17"/>
      <name val="微软雅黑"/>
      <charset val="134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b/>
      <sz val="21"/>
      <name val="楷体_GB2312"/>
      <charset val="134"/>
    </font>
    <font>
      <b/>
      <sz val="14"/>
      <name val="楷体"/>
      <charset val="134"/>
    </font>
    <font>
      <sz val="11"/>
      <name val="ＭＳ Ｐ????"/>
      <charset val="134"/>
    </font>
    <font>
      <sz val="10"/>
      <name val="楷体"/>
      <charset val="134"/>
    </font>
    <font>
      <sz val="11"/>
      <color indexed="20"/>
      <name val="等线"/>
      <charset val="134"/>
    </font>
    <font>
      <sz val="11"/>
      <color indexed="9"/>
      <name val="等线"/>
      <charset val="134"/>
    </font>
    <font>
      <u/>
      <sz val="12"/>
      <color indexed="12"/>
      <name val="宋体"/>
      <charset val="134"/>
    </font>
    <font>
      <sz val="11"/>
      <color indexed="20"/>
      <name val="Calibri"/>
      <charset val="134"/>
    </font>
    <font>
      <sz val="12"/>
      <color indexed="20"/>
      <name val="Times New Roman"/>
      <charset val="134"/>
    </font>
    <font>
      <u/>
      <sz val="12"/>
      <color indexed="20"/>
      <name val="宋体"/>
      <charset val="134"/>
    </font>
    <font>
      <sz val="11"/>
      <color indexed="17"/>
      <name val="等线"/>
      <charset val="134"/>
    </font>
    <font>
      <sz val="11"/>
      <color indexed="8"/>
      <name val="Tahoma"/>
      <charset val="134"/>
    </font>
    <font>
      <sz val="11"/>
      <color indexed="18"/>
      <name val="宋体"/>
      <charset val="134"/>
    </font>
    <font>
      <sz val="12"/>
      <color indexed="53"/>
      <name val="宋体"/>
      <charset val="134"/>
    </font>
    <font>
      <sz val="12"/>
      <color indexed="60"/>
      <name val="宋体"/>
      <charset val="134"/>
    </font>
    <font>
      <sz val="11"/>
      <color indexed="17"/>
      <name val="Calibri"/>
      <charset val="134"/>
    </font>
    <font>
      <sz val="12"/>
      <color indexed="17"/>
      <name val="Times New Roman"/>
      <charset val="134"/>
    </font>
    <font>
      <sz val="12"/>
      <color indexed="62"/>
      <name val="宋体"/>
      <charset val="134"/>
    </font>
    <font>
      <u/>
      <sz val="12"/>
      <color indexed="36"/>
      <name val="宋体"/>
      <charset val="134"/>
    </font>
    <font>
      <b/>
      <sz val="12"/>
      <color indexed="9"/>
      <name val="宋体"/>
      <charset val="134"/>
    </font>
    <font>
      <sz val="12"/>
      <color indexed="10"/>
      <name val="宋体"/>
      <charset val="134"/>
    </font>
    <font>
      <sz val="10"/>
      <name val="TimesNewRomanPS"/>
      <charset val="134"/>
    </font>
    <font>
      <b/>
      <sz val="12"/>
      <color indexed="63"/>
      <name val="宋体"/>
      <charset val="134"/>
    </font>
    <font>
      <sz val="12"/>
      <name val="Courier"/>
      <charset val="134"/>
    </font>
    <font>
      <u/>
      <sz val="7.5"/>
      <color indexed="36"/>
      <name val="Arial"/>
      <charset val="134"/>
    </font>
    <font>
      <sz val="10"/>
      <color indexed="8"/>
      <name val="Times New Roman"/>
      <charset val="134"/>
    </font>
    <font>
      <sz val="12"/>
      <name val="뼻뮝"/>
      <charset val="134"/>
    </font>
    <font>
      <sz val="14"/>
      <name val="宋体"/>
      <charset val="134"/>
      <scheme val="major"/>
    </font>
  </fonts>
  <fills count="9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rgb="FFB2B164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gray0625"/>
    </fill>
    <fill>
      <patternFill patternType="solid">
        <fgColor indexed="26"/>
        <bgColor indexed="26"/>
      </patternFill>
    </fill>
    <fill>
      <patternFill patternType="solid">
        <fgColor indexed="27"/>
        <bgColor indexed="27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47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31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179" fontId="55" fillId="0" borderId="0">
      <protection locked="0"/>
    </xf>
    <xf numFmtId="0" fontId="56" fillId="17" borderId="0" applyNumberFormat="0" applyBorder="0" applyAlignment="0" applyProtection="0">
      <alignment vertical="center"/>
    </xf>
    <xf numFmtId="10" fontId="57" fillId="2" borderId="1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179" fontId="55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60" fillId="0" borderId="0">
      <protection locked="0"/>
    </xf>
    <xf numFmtId="0" fontId="10" fillId="0" borderId="0">
      <alignment vertical="center"/>
    </xf>
    <xf numFmtId="0" fontId="58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1" fillId="20" borderId="11" applyNumberFormat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/>
    <xf numFmtId="0" fontId="63" fillId="21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62" fillId="16" borderId="0" applyNumberFormat="0" applyBorder="0" applyAlignment="0" applyProtection="0"/>
    <xf numFmtId="0" fontId="10" fillId="22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199" fontId="64" fillId="0" borderId="0" applyFill="0" applyBorder="0" applyAlignment="0"/>
    <xf numFmtId="0" fontId="63" fillId="23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/>
    <xf numFmtId="9" fontId="0" fillId="0" borderId="0" applyFont="0" applyFill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5" fillId="0" borderId="0">
      <protection locked="0"/>
    </xf>
    <xf numFmtId="0" fontId="71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0" fillId="27" borderId="13" applyNumberFormat="0" applyFont="0" applyAlignment="0" applyProtection="0">
      <alignment vertical="center"/>
    </xf>
    <xf numFmtId="179" fontId="55" fillId="0" borderId="0">
      <protection locked="0"/>
    </xf>
    <xf numFmtId="0" fontId="56" fillId="19" borderId="0" applyNumberFormat="0" applyBorder="0" applyAlignment="0" applyProtection="0">
      <alignment vertical="center"/>
    </xf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69" fillId="0" borderId="0"/>
    <xf numFmtId="0" fontId="66" fillId="29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73" fillId="0" borderId="0" applyNumberFormat="0" applyAlignment="0">
      <alignment horizontal="left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60" fillId="0" borderId="0">
      <protection locked="0"/>
    </xf>
    <xf numFmtId="0" fontId="36" fillId="30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92" fontId="74" fillId="0" borderId="0" applyFill="0" applyBorder="0" applyAlignment="0"/>
    <xf numFmtId="179" fontId="55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0" fontId="5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80" fillId="0" borderId="14" applyNumberFormat="0" applyFill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59" fillId="16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" fillId="0" borderId="0"/>
    <xf numFmtId="0" fontId="64" fillId="0" borderId="0"/>
    <xf numFmtId="0" fontId="66" fillId="32" borderId="0" applyNumberFormat="0" applyBorder="0" applyAlignment="0" applyProtection="0">
      <alignment vertical="center"/>
    </xf>
    <xf numFmtId="0" fontId="5" fillId="0" borderId="0" applyFont="0" applyFill="0" applyBorder="0" applyAlignment="0" applyProtection="0"/>
    <xf numFmtId="0" fontId="69" fillId="0" borderId="0"/>
    <xf numFmtId="0" fontId="75" fillId="0" borderId="15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179" fontId="55" fillId="0" borderId="0">
      <protection locked="0"/>
    </xf>
    <xf numFmtId="0" fontId="6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82" fillId="35" borderId="16" applyNumberFormat="0" applyAlignment="0" applyProtection="0">
      <alignment vertical="center"/>
    </xf>
    <xf numFmtId="0" fontId="5" fillId="0" borderId="0" applyFont="0" applyFill="0" applyBorder="0" applyAlignment="0" applyProtection="0"/>
    <xf numFmtId="0" fontId="59" fillId="16" borderId="0" applyNumberFormat="0" applyBorder="0" applyAlignment="0" applyProtection="0">
      <alignment vertical="center"/>
    </xf>
    <xf numFmtId="0" fontId="83" fillId="35" borderId="11" applyNumberFormat="0" applyAlignment="0" applyProtection="0">
      <alignment vertical="center"/>
    </xf>
    <xf numFmtId="179" fontId="55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84" fillId="36" borderId="17" applyNumberFormat="0" applyAlignment="0" applyProtection="0">
      <alignment vertical="center"/>
    </xf>
    <xf numFmtId="0" fontId="85" fillId="37" borderId="18" applyNumberFormat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92" fontId="74" fillId="0" borderId="0" applyFill="0" applyBorder="0" applyAlignment="0"/>
    <xf numFmtId="0" fontId="58" fillId="1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179" fontId="5" fillId="0" borderId="0">
      <protection locked="0"/>
    </xf>
    <xf numFmtId="0" fontId="66" fillId="40" borderId="0" applyNumberFormat="0" applyBorder="0" applyAlignment="0" applyProtection="0">
      <alignment vertical="center"/>
    </xf>
    <xf numFmtId="179" fontId="60" fillId="0" borderId="0">
      <protection locked="0"/>
    </xf>
    <xf numFmtId="0" fontId="62" fillId="16" borderId="0" applyNumberFormat="0" applyBorder="0" applyAlignment="0" applyProtection="0"/>
    <xf numFmtId="0" fontId="64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" fillId="41" borderId="20" applyNumberFormat="0" applyFont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78" fillId="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179" fontId="60" fillId="0" borderId="0">
      <protection locked="0"/>
    </xf>
    <xf numFmtId="0" fontId="56" fillId="4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193" fontId="74" fillId="0" borderId="0" applyFill="0" applyBorder="0" applyAlignment="0"/>
    <xf numFmtId="0" fontId="59" fillId="16" borderId="0" applyNumberFormat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90" fillId="44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91" fillId="45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" fillId="0" borderId="0">
      <protection locked="0"/>
    </xf>
    <xf numFmtId="204" fontId="5" fillId="37" borderId="0" applyFont="0" applyBorder="0"/>
    <xf numFmtId="0" fontId="59" fillId="1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92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74" fillId="0" borderId="0"/>
    <xf numFmtId="0" fontId="59" fillId="16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193" fontId="74" fillId="0" borderId="0" applyFill="0" applyBorder="0" applyAlignment="0"/>
    <xf numFmtId="0" fontId="59" fillId="16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179" fontId="55" fillId="0" borderId="0">
      <protection locked="0"/>
    </xf>
    <xf numFmtId="179" fontId="94" fillId="0" borderId="0">
      <protection locked="0"/>
    </xf>
    <xf numFmtId="0" fontId="66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horizontal="left"/>
    </xf>
    <xf numFmtId="0" fontId="66" fillId="53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95" fillId="54" borderId="24" applyNumberFormat="0" applyProtection="0">
      <alignment horizontal="left" vertical="center" indent="1"/>
    </xf>
    <xf numFmtId="0" fontId="58" fillId="31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4" fillId="0" borderId="0"/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179" fontId="55" fillId="0" borderId="0">
      <protection locked="0"/>
    </xf>
    <xf numFmtId="0" fontId="85" fillId="37" borderId="18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4" fillId="0" borderId="0">
      <protection locked="0"/>
    </xf>
    <xf numFmtId="0" fontId="63" fillId="5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85" fillId="2" borderId="18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78" fillId="59" borderId="0" applyNumberFormat="0" applyBorder="0" applyAlignment="0" applyProtection="0">
      <alignment vertical="center"/>
    </xf>
    <xf numFmtId="0" fontId="66" fillId="60" borderId="0" applyNumberFormat="0" applyBorder="0" applyAlignment="0" applyProtection="0">
      <alignment vertical="center"/>
    </xf>
    <xf numFmtId="0" fontId="66" fillId="6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4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74" fillId="0" borderId="0"/>
    <xf numFmtId="0" fontId="59" fillId="16" borderId="0" applyNumberFormat="0" applyBorder="0" applyAlignment="0" applyProtection="0">
      <alignment vertical="center"/>
    </xf>
    <xf numFmtId="0" fontId="96" fillId="63" borderId="18" applyNumberFormat="0" applyAlignment="0" applyProtection="0"/>
    <xf numFmtId="0" fontId="36" fillId="18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66" fillId="65" borderId="0" applyNumberFormat="0" applyBorder="0" applyAlignment="0" applyProtection="0">
      <alignment vertical="center"/>
    </xf>
    <xf numFmtId="0" fontId="64" fillId="0" borderId="0"/>
    <xf numFmtId="179" fontId="94" fillId="0" borderId="0">
      <protection locked="0"/>
    </xf>
    <xf numFmtId="0" fontId="5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5" borderId="0" applyNumberFormat="0" applyBorder="0" applyAlignment="0" applyProtection="0">
      <alignment vertical="center"/>
    </xf>
    <xf numFmtId="179" fontId="55" fillId="0" borderId="0">
      <protection locked="0"/>
    </xf>
    <xf numFmtId="0" fontId="5" fillId="0" borderId="0"/>
    <xf numFmtId="0" fontId="59" fillId="16" borderId="0" applyNumberFormat="0" applyBorder="0" applyAlignment="0" applyProtection="0">
      <alignment vertical="center"/>
    </xf>
    <xf numFmtId="0" fontId="64" fillId="0" borderId="0"/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60" fillId="0" borderId="0">
      <protection locked="0"/>
    </xf>
    <xf numFmtId="0" fontId="59" fillId="28" borderId="0" applyNumberFormat="0" applyBorder="0" applyAlignment="0" applyProtection="0">
      <alignment vertical="center"/>
    </xf>
    <xf numFmtId="179" fontId="60" fillId="0" borderId="0">
      <protection locked="0"/>
    </xf>
    <xf numFmtId="0" fontId="97" fillId="0" borderId="0"/>
    <xf numFmtId="0" fontId="54" fillId="16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62" fillId="41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98" fillId="0" borderId="0"/>
    <xf numFmtId="205" fontId="5" fillId="0" borderId="0" applyFont="0" applyFill="0" applyBorder="0" applyAlignment="0" applyProtection="0"/>
    <xf numFmtId="0" fontId="5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79" fontId="60" fillId="0" borderId="0">
      <protection locked="0"/>
    </xf>
    <xf numFmtId="0" fontId="36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179" fontId="55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64" fillId="0" borderId="0"/>
    <xf numFmtId="179" fontId="55" fillId="0" borderId="0">
      <protection locked="0"/>
    </xf>
    <xf numFmtId="0" fontId="99" fillId="67" borderId="24" applyNumberFormat="0" applyProtection="0">
      <alignment horizontal="right" vertical="center"/>
    </xf>
    <xf numFmtId="0" fontId="58" fillId="1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5" fillId="0" borderId="0">
      <protection locked="0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100" fillId="0" borderId="0">
      <protection locked="0"/>
    </xf>
    <xf numFmtId="0" fontId="0" fillId="0" borderId="0">
      <alignment vertical="center"/>
    </xf>
    <xf numFmtId="0" fontId="5" fillId="0" borderId="0">
      <alignment vertical="center"/>
    </xf>
    <xf numFmtId="38" fontId="101" fillId="0" borderId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179" fontId="100" fillId="0" borderId="0">
      <protection locked="0"/>
    </xf>
    <xf numFmtId="0" fontId="56" fillId="68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179" fontId="55" fillId="0" borderId="0">
      <protection locked="0"/>
    </xf>
    <xf numFmtId="0" fontId="59" fillId="28" borderId="0" applyNumberFormat="0" applyBorder="0" applyAlignment="0" applyProtection="0">
      <alignment vertical="center"/>
    </xf>
    <xf numFmtId="0" fontId="5" fillId="69" borderId="0" applyNumberFormat="0" applyFont="0" applyBorder="0" applyAlignment="0" applyProtection="0"/>
    <xf numFmtId="0" fontId="69" fillId="0" borderId="0"/>
    <xf numFmtId="0" fontId="62" fillId="16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64" fillId="0" borderId="0">
      <protection locked="0"/>
    </xf>
    <xf numFmtId="179" fontId="55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5" fillId="0" borderId="0">
      <protection locked="0"/>
    </xf>
    <xf numFmtId="0" fontId="58" fillId="31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64" fillId="0" borderId="0"/>
    <xf numFmtId="0" fontId="59" fillId="28" borderId="0" applyNumberFormat="0" applyBorder="0" applyAlignment="0" applyProtection="0">
      <alignment vertical="center"/>
    </xf>
    <xf numFmtId="0" fontId="98" fillId="0" borderId="0"/>
    <xf numFmtId="0" fontId="5" fillId="0" borderId="0" applyFont="0" applyFill="0" applyBorder="0" applyAlignment="0" applyProtection="0"/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98" fillId="0" borderId="0"/>
    <xf numFmtId="0" fontId="102" fillId="34" borderId="18" applyNumberFormat="0" applyAlignment="0" applyProtection="0">
      <alignment vertical="center"/>
    </xf>
    <xf numFmtId="0" fontId="98" fillId="0" borderId="0"/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9" fillId="0" borderId="0"/>
    <xf numFmtId="0" fontId="59" fillId="16" borderId="0" applyNumberFormat="0" applyBorder="0" applyAlignment="0" applyProtection="0">
      <alignment vertical="center"/>
    </xf>
    <xf numFmtId="0" fontId="98" fillId="0" borderId="0"/>
    <xf numFmtId="0" fontId="5" fillId="0" borderId="0"/>
    <xf numFmtId="0" fontId="36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5" fillId="0" borderId="0">
      <protection locked="0"/>
    </xf>
    <xf numFmtId="179" fontId="94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59" fillId="1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56" fillId="30" borderId="0" applyNumberFormat="0" applyBorder="0" applyAlignment="0" applyProtection="0">
      <alignment vertical="center"/>
    </xf>
    <xf numFmtId="0" fontId="69" fillId="0" borderId="0"/>
    <xf numFmtId="0" fontId="56" fillId="6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79" fontId="55" fillId="0" borderId="0">
      <protection locked="0"/>
    </xf>
    <xf numFmtId="0" fontId="92" fillId="18" borderId="0" applyNumberFormat="0" applyBorder="0" applyAlignment="0" applyProtection="0">
      <alignment vertical="center"/>
    </xf>
    <xf numFmtId="0" fontId="95" fillId="54" borderId="0" applyNumberFormat="0" applyProtection="0">
      <alignment horizontal="left" vertical="center" indent="1"/>
    </xf>
    <xf numFmtId="179" fontId="55" fillId="0" borderId="0">
      <protection locked="0"/>
    </xf>
    <xf numFmtId="0" fontId="59" fillId="28" borderId="0" applyNumberFormat="0" applyBorder="0" applyAlignment="0" applyProtection="0">
      <alignment vertical="center"/>
    </xf>
    <xf numFmtId="0" fontId="104" fillId="0" borderId="0">
      <alignment vertical="top" wrapText="1"/>
    </xf>
    <xf numFmtId="0" fontId="59" fillId="16" borderId="0" applyNumberFormat="0" applyBorder="0" applyAlignment="0" applyProtection="0">
      <alignment vertical="center"/>
    </xf>
    <xf numFmtId="0" fontId="69" fillId="0" borderId="0"/>
    <xf numFmtId="0" fontId="59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5" fillId="0" borderId="0">
      <protection locked="0"/>
    </xf>
    <xf numFmtId="0" fontId="36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5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209" fontId="106" fillId="0" borderId="0"/>
    <xf numFmtId="0" fontId="107" fillId="0" borderId="0"/>
    <xf numFmtId="0" fontId="70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79" fontId="5" fillId="0" borderId="0">
      <protection locked="0"/>
    </xf>
    <xf numFmtId="0" fontId="58" fillId="18" borderId="0" applyNumberFormat="0" applyBorder="0" applyAlignment="0" applyProtection="0">
      <alignment vertical="center"/>
    </xf>
    <xf numFmtId="0" fontId="3" fillId="0" borderId="0" applyNumberFormat="0" applyFill="0" applyBorder="0">
      <alignment vertical="center"/>
    </xf>
    <xf numFmtId="0" fontId="108" fillId="0" borderId="0" applyNumberFormat="0" applyFill="0" applyBorder="0" applyAlignment="0" applyProtection="0"/>
    <xf numFmtId="0" fontId="56" fillId="6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09" fillId="16" borderId="0" applyNumberFormat="0" applyBorder="0" applyAlignment="0" applyProtection="0">
      <alignment vertical="center"/>
    </xf>
    <xf numFmtId="179" fontId="55" fillId="0" borderId="0">
      <protection locked="0"/>
    </xf>
    <xf numFmtId="179" fontId="94" fillId="0" borderId="0">
      <protection locked="0"/>
    </xf>
    <xf numFmtId="179" fontId="94" fillId="0" borderId="0">
      <protection locked="0"/>
    </xf>
    <xf numFmtId="179" fontId="60" fillId="0" borderId="0">
      <protection locked="0"/>
    </xf>
    <xf numFmtId="179" fontId="55" fillId="0" borderId="0">
      <protection locked="0"/>
    </xf>
    <xf numFmtId="0" fontId="36" fillId="30" borderId="0" applyNumberFormat="0" applyBorder="0" applyAlignment="0" applyProtection="0">
      <alignment vertical="center"/>
    </xf>
    <xf numFmtId="179" fontId="60" fillId="0" borderId="0">
      <protection locked="0"/>
    </xf>
    <xf numFmtId="0" fontId="58" fillId="18" borderId="0" applyNumberFormat="0" applyBorder="0" applyAlignment="0" applyProtection="0">
      <alignment vertical="center"/>
    </xf>
    <xf numFmtId="179" fontId="55" fillId="0" borderId="0">
      <protection locked="0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64" fillId="0" borderId="0">
      <protection locked="0"/>
    </xf>
    <xf numFmtId="0" fontId="110" fillId="16" borderId="0" applyNumberFormat="0" applyBorder="0" applyAlignment="0" applyProtection="0">
      <alignment vertical="center"/>
    </xf>
    <xf numFmtId="179" fontId="55" fillId="0" borderId="0">
      <protection locked="0"/>
    </xf>
    <xf numFmtId="0" fontId="36" fillId="3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179" fontId="55" fillId="0" borderId="0">
      <protection locked="0"/>
    </xf>
    <xf numFmtId="179" fontId="5" fillId="0" borderId="0">
      <protection locked="0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179" fontId="55" fillId="0" borderId="0">
      <protection locked="0"/>
    </xf>
    <xf numFmtId="0" fontId="92" fillId="18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57" fillId="70" borderId="1"/>
    <xf numFmtId="0" fontId="58" fillId="1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4" fillId="0" borderId="0"/>
    <xf numFmtId="0" fontId="59" fillId="1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179" fontId="55" fillId="0" borderId="0">
      <protection locked="0"/>
    </xf>
    <xf numFmtId="0" fontId="58" fillId="18" borderId="0" applyNumberFormat="0" applyBorder="0" applyAlignment="0" applyProtection="0">
      <alignment vertical="center"/>
    </xf>
    <xf numFmtId="179" fontId="55" fillId="0" borderId="0">
      <protection locked="0"/>
    </xf>
    <xf numFmtId="0" fontId="85" fillId="37" borderId="18" applyNumberFormat="0" applyAlignment="0" applyProtection="0">
      <alignment vertical="center"/>
    </xf>
    <xf numFmtId="179" fontId="60" fillId="0" borderId="0">
      <protection locked="0"/>
    </xf>
    <xf numFmtId="9" fontId="111" fillId="0" borderId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12" fillId="0" borderId="25" applyNumberFormat="0" applyFill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60" fillId="0" borderId="0">
      <protection locked="0"/>
    </xf>
    <xf numFmtId="0" fontId="64" fillId="0" borderId="0">
      <protection locked="0"/>
    </xf>
    <xf numFmtId="0" fontId="56" fillId="71" borderId="0" applyNumberFormat="0" applyBorder="0" applyAlignment="0" applyProtection="0">
      <alignment vertical="center"/>
    </xf>
    <xf numFmtId="179" fontId="55" fillId="0" borderId="0">
      <protection locked="0"/>
    </xf>
    <xf numFmtId="179" fontId="55" fillId="0" borderId="0">
      <protection locked="0"/>
    </xf>
    <xf numFmtId="0" fontId="105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5" fillId="0" borderId="0">
      <protection locked="0"/>
    </xf>
    <xf numFmtId="4" fontId="5" fillId="0" borderId="0" applyFont="0" applyFill="0" applyBorder="0" applyAlignment="0" applyProtection="0"/>
    <xf numFmtId="0" fontId="59" fillId="16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179" fontId="55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98" fillId="0" borderId="0"/>
    <xf numFmtId="0" fontId="59" fillId="28" borderId="0" applyNumberFormat="0" applyBorder="0" applyAlignment="0" applyProtection="0">
      <alignment vertical="center"/>
    </xf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102" fillId="34" borderId="18" applyNumberFormat="0" applyAlignment="0" applyProtection="0">
      <alignment vertical="center"/>
    </xf>
    <xf numFmtId="179" fontId="55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5" fillId="0" borderId="0">
      <alignment vertical="center"/>
    </xf>
    <xf numFmtId="179" fontId="55" fillId="0" borderId="0">
      <protection locked="0"/>
    </xf>
    <xf numFmtId="179" fontId="60" fillId="0" borderId="0">
      <protection locked="0"/>
    </xf>
    <xf numFmtId="0" fontId="105" fillId="1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179" fontId="55" fillId="0" borderId="0">
      <protection locked="0"/>
    </xf>
    <xf numFmtId="0" fontId="64" fillId="0" borderId="0"/>
    <xf numFmtId="0" fontId="113" fillId="0" borderId="0">
      <alignment horizontal="left"/>
    </xf>
    <xf numFmtId="0" fontId="58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79" fontId="60" fillId="0" borderId="0">
      <protection locked="0"/>
    </xf>
    <xf numFmtId="0" fontId="58" fillId="18" borderId="0" applyNumberFormat="0" applyBorder="0" applyAlignment="0" applyProtection="0">
      <alignment vertical="center"/>
    </xf>
    <xf numFmtId="179" fontId="55" fillId="0" borderId="0">
      <protection locked="0"/>
    </xf>
    <xf numFmtId="0" fontId="58" fillId="1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95" fillId="67" borderId="0" applyNumberFormat="0" applyProtection="0">
      <alignment horizontal="left" vertical="center" indent="1"/>
    </xf>
    <xf numFmtId="0" fontId="56" fillId="6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5" fillId="0" borderId="0">
      <protection locked="0"/>
    </xf>
    <xf numFmtId="176" fontId="74" fillId="0" borderId="0" applyFill="0" applyBorder="0" applyAlignment="0"/>
    <xf numFmtId="0" fontId="59" fillId="28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69" fillId="0" borderId="0"/>
    <xf numFmtId="0" fontId="59" fillId="16" borderId="0" applyNumberFormat="0" applyBorder="0" applyAlignment="0" applyProtection="0">
      <alignment vertical="center"/>
    </xf>
    <xf numFmtId="0" fontId="5" fillId="0" borderId="0"/>
    <xf numFmtId="179" fontId="5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92" fontId="74" fillId="0" borderId="0" applyFill="0" applyBorder="0" applyAlignment="0"/>
    <xf numFmtId="9" fontId="5" fillId="0" borderId="0" applyFont="0" applyFill="0" applyBorder="0" applyAlignment="0" applyProtection="0"/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79" fontId="55" fillId="0" borderId="0">
      <protection locked="0"/>
    </xf>
    <xf numFmtId="179" fontId="60" fillId="0" borderId="0">
      <protection locked="0"/>
    </xf>
    <xf numFmtId="0" fontId="59" fillId="28" borderId="0" applyNumberFormat="0" applyBorder="0" applyAlignment="0" applyProtection="0">
      <alignment vertical="center"/>
    </xf>
    <xf numFmtId="0" fontId="5" fillId="0" borderId="0" applyFont="0" applyFill="0" applyBorder="0" applyAlignment="0" applyProtection="0"/>
    <xf numFmtId="38" fontId="115" fillId="0" borderId="0"/>
    <xf numFmtId="0" fontId="56" fillId="71" borderId="0" applyNumberFormat="0" applyBorder="0" applyAlignment="0" applyProtection="0">
      <alignment vertical="center"/>
    </xf>
    <xf numFmtId="179" fontId="55" fillId="0" borderId="0">
      <protection locked="0"/>
    </xf>
    <xf numFmtId="0" fontId="58" fillId="18" borderId="0" applyNumberFormat="0" applyBorder="0" applyAlignment="0" applyProtection="0">
      <alignment vertical="center"/>
    </xf>
    <xf numFmtId="0" fontId="69" fillId="0" borderId="0"/>
    <xf numFmtId="0" fontId="105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64" fillId="0" borderId="0"/>
    <xf numFmtId="0" fontId="87" fillId="0" borderId="0" applyNumberFormat="0" applyFill="0" applyBorder="0" applyAlignment="0" applyProtection="0">
      <alignment vertical="top"/>
      <protection locked="0"/>
    </xf>
    <xf numFmtId="0" fontId="36" fillId="18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36" fillId="43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60" fillId="0" borderId="0">
      <protection locked="0"/>
    </xf>
    <xf numFmtId="0" fontId="5" fillId="0" borderId="0"/>
    <xf numFmtId="179" fontId="55" fillId="0" borderId="0">
      <protection locked="0"/>
    </xf>
    <xf numFmtId="0" fontId="64" fillId="0" borderId="0"/>
    <xf numFmtId="0" fontId="92" fillId="18" borderId="0" applyNumberFormat="0" applyBorder="0" applyAlignment="0" applyProtection="0"/>
    <xf numFmtId="49" fontId="106" fillId="0" borderId="0" applyProtection="0">
      <alignment horizontal="left"/>
    </xf>
    <xf numFmtId="0" fontId="59" fillId="1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64" fillId="0" borderId="0">
      <protection locked="0"/>
    </xf>
    <xf numFmtId="0" fontId="64" fillId="0" borderId="0">
      <protection locked="0"/>
    </xf>
    <xf numFmtId="0" fontId="58" fillId="18" borderId="0" applyNumberFormat="0" applyBorder="0" applyAlignment="0" applyProtection="0">
      <alignment vertical="center"/>
    </xf>
    <xf numFmtId="0" fontId="64" fillId="0" borderId="0"/>
    <xf numFmtId="0" fontId="98" fillId="0" borderId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212" fontId="117" fillId="0" borderId="0" applyFill="0" applyBorder="0" applyProtection="0">
      <alignment horizontal="center"/>
    </xf>
    <xf numFmtId="0" fontId="56" fillId="42" borderId="0" applyNumberFormat="0" applyBorder="0" applyAlignment="0" applyProtection="0">
      <alignment vertical="center"/>
    </xf>
    <xf numFmtId="14" fontId="118" fillId="0" borderId="0">
      <alignment horizontal="center" wrapText="1"/>
      <protection locked="0"/>
    </xf>
    <xf numFmtId="0" fontId="69" fillId="0" borderId="0"/>
    <xf numFmtId="0" fontId="98" fillId="0" borderId="0"/>
    <xf numFmtId="0" fontId="59" fillId="16" borderId="0" applyNumberFormat="0" applyBorder="0" applyAlignment="0" applyProtection="0">
      <alignment vertical="center"/>
    </xf>
    <xf numFmtId="0" fontId="102" fillId="34" borderId="18" applyNumberFormat="0" applyAlignment="0" applyProtection="0">
      <alignment vertical="center"/>
    </xf>
    <xf numFmtId="0" fontId="5" fillId="0" borderId="0">
      <alignment vertical="center"/>
    </xf>
    <xf numFmtId="211" fontId="106" fillId="0" borderId="0" applyFill="0" applyBorder="0" applyProtection="0">
      <alignment horizontal="right"/>
    </xf>
    <xf numFmtId="0" fontId="59" fillId="16" borderId="0" applyNumberFormat="0" applyBorder="0" applyAlignment="0" applyProtection="0">
      <alignment vertical="center"/>
    </xf>
    <xf numFmtId="3" fontId="5" fillId="0" borderId="0" applyFont="0" applyFill="0" applyBorder="0" applyAlignment="0" applyProtection="0"/>
    <xf numFmtId="0" fontId="62" fillId="16" borderId="0" applyNumberFormat="0" applyBorder="0" applyAlignment="0" applyProtection="0"/>
    <xf numFmtId="0" fontId="56" fillId="26" borderId="0" applyNumberFormat="0" applyBorder="0" applyAlignment="0" applyProtection="0">
      <alignment vertical="center"/>
    </xf>
    <xf numFmtId="179" fontId="60" fillId="0" borderId="0">
      <protection locked="0"/>
    </xf>
    <xf numFmtId="0" fontId="36" fillId="16" borderId="0" applyNumberFormat="0" applyBorder="0" applyAlignment="0" applyProtection="0">
      <alignment vertical="center"/>
    </xf>
    <xf numFmtId="179" fontId="60" fillId="0" borderId="0">
      <protection locked="0"/>
    </xf>
    <xf numFmtId="0" fontId="36" fillId="18" borderId="0" applyNumberFormat="0" applyBorder="0" applyAlignment="0" applyProtection="0">
      <alignment vertical="center"/>
    </xf>
    <xf numFmtId="0" fontId="69" fillId="0" borderId="0"/>
    <xf numFmtId="0" fontId="36" fillId="34" borderId="0" applyNumberFormat="0" applyBorder="0" applyAlignment="0" applyProtection="0">
      <alignment vertical="center"/>
    </xf>
    <xf numFmtId="0" fontId="69" fillId="0" borderId="0"/>
    <xf numFmtId="0" fontId="59" fillId="16" borderId="0" applyNumberFormat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74" fillId="0" borderId="0"/>
    <xf numFmtId="0" fontId="59" fillId="16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74" fillId="0" borderId="0"/>
    <xf numFmtId="0" fontId="64" fillId="0" borderId="0">
      <protection locked="0"/>
    </xf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79" fontId="60" fillId="0" borderId="0">
      <protection locked="0"/>
    </xf>
    <xf numFmtId="0" fontId="119" fillId="0" borderId="0" applyNumberFormat="0" applyFill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4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79" fontId="60" fillId="0" borderId="0">
      <protection locked="0"/>
    </xf>
    <xf numFmtId="0" fontId="56" fillId="6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20" fillId="72" borderId="8">
      <protection locked="0"/>
    </xf>
    <xf numFmtId="179" fontId="60" fillId="0" borderId="0">
      <protection locked="0"/>
    </xf>
    <xf numFmtId="0" fontId="59" fillId="2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60" fillId="0" borderId="0">
      <protection locked="0"/>
    </xf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60" fillId="0" borderId="0">
      <protection locked="0"/>
    </xf>
    <xf numFmtId="179" fontId="55" fillId="0" borderId="0">
      <protection locked="0"/>
    </xf>
    <xf numFmtId="179" fontId="60" fillId="0" borderId="0">
      <protection locked="0"/>
    </xf>
    <xf numFmtId="0" fontId="67" fillId="0" borderId="12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179" fontId="55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64" fillId="0" borderId="0">
      <protection locked="0"/>
    </xf>
    <xf numFmtId="0" fontId="121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60" fillId="0" borderId="0">
      <protection locked="0"/>
    </xf>
    <xf numFmtId="0" fontId="122" fillId="37" borderId="26" applyNumberFormat="0" applyAlignment="0" applyProtection="0">
      <alignment vertical="center"/>
    </xf>
    <xf numFmtId="40" fontId="123" fillId="0" borderId="0" applyBorder="0">
      <alignment horizontal="right"/>
    </xf>
    <xf numFmtId="0" fontId="59" fillId="2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79" fontId="55" fillId="0" borderId="0">
      <protection locked="0"/>
    </xf>
    <xf numFmtId="0" fontId="56" fillId="64" borderId="0" applyNumberFormat="0" applyBorder="0" applyAlignment="0" applyProtection="0">
      <alignment vertical="center"/>
    </xf>
    <xf numFmtId="185" fontId="64" fillId="0" borderId="9" applyFill="0" applyProtection="0">
      <alignment horizontal="right"/>
    </xf>
    <xf numFmtId="0" fontId="98" fillId="0" borderId="0"/>
    <xf numFmtId="0" fontId="124" fillId="0" borderId="0"/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98" fillId="0" borderId="0"/>
    <xf numFmtId="179" fontId="100" fillId="0" borderId="0">
      <protection locked="0"/>
    </xf>
    <xf numFmtId="0" fontId="69" fillId="0" borderId="0"/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5" fillId="0" borderId="0">
      <protection locked="0"/>
    </xf>
    <xf numFmtId="179" fontId="55" fillId="0" borderId="0">
      <protection locked="0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4" fillId="0" borderId="0"/>
    <xf numFmtId="0" fontId="36" fillId="19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69" fillId="0" borderId="0"/>
    <xf numFmtId="0" fontId="36" fillId="31" borderId="0" applyNumberFormat="0" applyBorder="0" applyAlignment="0" applyProtection="0">
      <alignment vertical="center"/>
    </xf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64" fillId="0" borderId="0">
      <protection locked="0"/>
    </xf>
    <xf numFmtId="0" fontId="74" fillId="0" borderId="0"/>
    <xf numFmtId="0" fontId="64" fillId="0" borderId="0">
      <protection locked="0"/>
    </xf>
    <xf numFmtId="201" fontId="64" fillId="0" borderId="0" applyFill="0" applyBorder="0" applyAlignment="0"/>
    <xf numFmtId="0" fontId="10" fillId="73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24" fillId="0" borderId="0"/>
    <xf numFmtId="0" fontId="59" fillId="16" borderId="0" applyNumberFormat="0" applyBorder="0" applyAlignment="0" applyProtection="0">
      <alignment vertical="center"/>
    </xf>
    <xf numFmtId="0" fontId="64" fillId="0" borderId="0">
      <protection locked="0"/>
    </xf>
    <xf numFmtId="0" fontId="92" fillId="18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24" fillId="0" borderId="0"/>
    <xf numFmtId="0" fontId="59" fillId="16" borderId="0" applyNumberFormat="0" applyBorder="0" applyAlignment="0" applyProtection="0">
      <alignment vertical="center"/>
    </xf>
    <xf numFmtId="0" fontId="64" fillId="0" borderId="0"/>
    <xf numFmtId="0" fontId="88" fillId="0" borderId="21" applyNumberFormat="0" applyFill="0" applyAlignment="0" applyProtection="0">
      <alignment vertical="center"/>
    </xf>
    <xf numFmtId="49" fontId="5" fillId="0" borderId="0" applyFont="0" applyFill="0" applyBorder="0" applyAlignment="0" applyProtection="0"/>
    <xf numFmtId="0" fontId="64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64" fillId="0" borderId="0"/>
    <xf numFmtId="179" fontId="100" fillId="0" borderId="0">
      <protection locked="0"/>
    </xf>
    <xf numFmtId="0" fontId="56" fillId="4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5" fillId="0" borderId="0">
      <protection locked="0"/>
    </xf>
    <xf numFmtId="0" fontId="36" fillId="34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5" fillId="0" borderId="0">
      <protection locked="0"/>
    </xf>
    <xf numFmtId="0" fontId="58" fillId="18" borderId="0" applyNumberFormat="0" applyBorder="0" applyAlignment="0" applyProtection="0">
      <alignment vertical="center"/>
    </xf>
    <xf numFmtId="0" fontId="124" fillId="0" borderId="0"/>
    <xf numFmtId="0" fontId="59" fillId="16" borderId="0" applyNumberFormat="0" applyBorder="0" applyAlignment="0" applyProtection="0">
      <alignment vertical="center"/>
    </xf>
    <xf numFmtId="179" fontId="55" fillId="0" borderId="0">
      <protection locked="0"/>
    </xf>
    <xf numFmtId="0" fontId="69" fillId="0" borderId="0"/>
    <xf numFmtId="0" fontId="56" fillId="19" borderId="0" applyNumberFormat="0" applyBorder="0" applyAlignment="0" applyProtection="0">
      <alignment vertical="center"/>
    </xf>
    <xf numFmtId="0" fontId="5" fillId="38" borderId="0" applyNumberFormat="0" applyFont="0" applyBorder="0" applyAlignment="0" applyProtection="0">
      <alignment horizontal="right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64" fillId="0" borderId="0"/>
    <xf numFmtId="0" fontId="59" fillId="16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69" fillId="0" borderId="0"/>
    <xf numFmtId="0" fontId="64" fillId="0" borderId="0"/>
    <xf numFmtId="0" fontId="104" fillId="0" borderId="0">
      <alignment vertical="top" wrapText="1"/>
    </xf>
    <xf numFmtId="41" fontId="64" fillId="0" borderId="0">
      <alignment wrapText="1"/>
    </xf>
    <xf numFmtId="179" fontId="55" fillId="0" borderId="0">
      <protection locked="0"/>
    </xf>
    <xf numFmtId="0" fontId="74" fillId="0" borderId="0"/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104" fillId="0" borderId="0">
      <alignment vertical="top" wrapText="1"/>
    </xf>
    <xf numFmtId="0" fontId="36" fillId="3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0" fillId="74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24" fillId="0" borderId="0"/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/>
    <xf numFmtId="0" fontId="36" fillId="3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24" fillId="0" borderId="0"/>
    <xf numFmtId="0" fontId="5" fillId="41" borderId="20" applyNumberFormat="0" applyFont="0" applyAlignment="0" applyProtection="0">
      <alignment vertical="center"/>
    </xf>
    <xf numFmtId="0" fontId="85" fillId="37" borderId="18" applyNumberFormat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5" fillId="0" borderId="0">
      <protection locked="0"/>
    </xf>
    <xf numFmtId="0" fontId="36" fillId="3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4" fillId="54" borderId="24" applyNumberFormat="0" applyProtection="0">
      <alignment horizontal="left" vertical="top" indent="1"/>
    </xf>
    <xf numFmtId="0" fontId="62" fillId="16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24" fillId="0" borderId="0"/>
    <xf numFmtId="0" fontId="36" fillId="30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24" fillId="0" borderId="0"/>
    <xf numFmtId="0" fontId="36" fillId="30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9" fillId="0" borderId="0"/>
    <xf numFmtId="0" fontId="59" fillId="16" borderId="0" applyNumberFormat="0" applyBorder="0" applyAlignment="0" applyProtection="0">
      <alignment vertical="center"/>
    </xf>
    <xf numFmtId="179" fontId="55" fillId="0" borderId="0">
      <protection locked="0"/>
    </xf>
    <xf numFmtId="179" fontId="55" fillId="0" borderId="0">
      <protection locked="0"/>
    </xf>
    <xf numFmtId="0" fontId="54" fillId="28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" fillId="0" borderId="0" applyFont="0" applyFill="0" applyBorder="0" applyAlignment="0" applyProtection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04" fillId="0" borderId="0">
      <alignment vertical="top" wrapText="1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04" fillId="0" borderId="0">
      <alignment vertical="top" wrapText="1"/>
    </xf>
    <xf numFmtId="0" fontId="59" fillId="28" borderId="0" applyNumberFormat="0" applyBorder="0" applyAlignment="0" applyProtection="0">
      <alignment vertical="center"/>
    </xf>
    <xf numFmtId="0" fontId="125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04" fillId="0" borderId="0">
      <alignment vertical="top" wrapText="1"/>
    </xf>
    <xf numFmtId="0" fontId="58" fillId="1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4" fillId="0" borderId="0"/>
    <xf numFmtId="0" fontId="126" fillId="0" borderId="0"/>
    <xf numFmtId="0" fontId="58" fillId="1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4" fillId="0" borderId="0"/>
    <xf numFmtId="0" fontId="59" fillId="16" borderId="0" applyNumberFormat="0" applyBorder="0" applyAlignment="0" applyProtection="0">
      <alignment vertical="center"/>
    </xf>
    <xf numFmtId="0" fontId="64" fillId="0" borderId="0"/>
    <xf numFmtId="0" fontId="58" fillId="1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5" fillId="0" borderId="0" applyFont="0" applyFill="0" applyBorder="0" applyAlignment="0" applyProtection="0"/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4" fontId="69" fillId="0" borderId="0" applyFont="0" applyFill="0" applyBorder="0" applyAlignment="0" applyProtection="0"/>
    <xf numFmtId="0" fontId="64" fillId="0" borderId="0"/>
    <xf numFmtId="0" fontId="104" fillId="0" borderId="0">
      <alignment vertical="top" wrapText="1"/>
    </xf>
    <xf numFmtId="0" fontId="59" fillId="16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21" fillId="31" borderId="0" applyNumberFormat="0" applyBorder="0" applyAlignment="0" applyProtection="0">
      <alignment vertical="center"/>
    </xf>
    <xf numFmtId="0" fontId="69" fillId="0" borderId="0"/>
    <xf numFmtId="0" fontId="64" fillId="0" borderId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28" fillId="0" borderId="1">
      <alignment horizontal="center"/>
    </xf>
    <xf numFmtId="0" fontId="92" fillId="75" borderId="0" applyNumberFormat="0" applyBorder="0" applyAlignment="0" applyProtection="0"/>
    <xf numFmtId="0" fontId="36" fillId="0" borderId="0"/>
    <xf numFmtId="0" fontId="104" fillId="0" borderId="0">
      <alignment vertical="top" wrapText="1"/>
    </xf>
    <xf numFmtId="0" fontId="92" fillId="75" borderId="0" applyNumberFormat="0" applyBorder="0" applyAlignment="0" applyProtection="0"/>
    <xf numFmtId="0" fontId="36" fillId="2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64" fillId="0" borderId="0"/>
    <xf numFmtId="0" fontId="62" fillId="16" borderId="0" applyNumberFormat="0" applyBorder="0" applyAlignment="0" applyProtection="0"/>
    <xf numFmtId="0" fontId="56" fillId="42" borderId="0" applyNumberFormat="0" applyBorder="0" applyAlignment="0" applyProtection="0">
      <alignment vertical="center"/>
    </xf>
    <xf numFmtId="0" fontId="64" fillId="0" borderId="0"/>
    <xf numFmtId="0" fontId="58" fillId="18" borderId="0" applyNumberFormat="0" applyBorder="0" applyAlignment="0" applyProtection="0">
      <alignment vertical="center"/>
    </xf>
    <xf numFmtId="0" fontId="104" fillId="0" borderId="0">
      <alignment vertical="top" wrapText="1"/>
    </xf>
    <xf numFmtId="0" fontId="59" fillId="16" borderId="0" applyNumberFormat="0" applyBorder="0" applyAlignment="0" applyProtection="0">
      <alignment vertical="center"/>
    </xf>
    <xf numFmtId="176" fontId="74" fillId="0" borderId="0" applyFill="0" applyBorder="0" applyAlignment="0"/>
    <xf numFmtId="0" fontId="95" fillId="71" borderId="24" applyNumberFormat="0" applyProtection="0">
      <alignment horizontal="right" vertical="center"/>
    </xf>
    <xf numFmtId="179" fontId="55" fillId="0" borderId="0">
      <protection locked="0"/>
    </xf>
    <xf numFmtId="0" fontId="58" fillId="31" borderId="0" applyNumberFormat="0" applyBorder="0" applyAlignment="0" applyProtection="0">
      <alignment vertical="center"/>
    </xf>
    <xf numFmtId="0" fontId="64" fillId="0" borderId="0"/>
    <xf numFmtId="179" fontId="60" fillId="0" borderId="0">
      <protection locked="0"/>
    </xf>
    <xf numFmtId="179" fontId="60" fillId="0" borderId="0">
      <protection locked="0"/>
    </xf>
    <xf numFmtId="0" fontId="58" fillId="18" borderId="0" applyNumberFormat="0" applyBorder="0" applyAlignment="0" applyProtection="0">
      <alignment vertical="center"/>
    </xf>
    <xf numFmtId="0" fontId="104" fillId="0" borderId="0">
      <alignment vertical="top" wrapText="1"/>
    </xf>
    <xf numFmtId="0" fontId="129" fillId="0" borderId="0" applyNumberFormat="0" applyFill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04" fillId="0" borderId="0">
      <alignment vertical="top" wrapText="1"/>
    </xf>
    <xf numFmtId="0" fontId="64" fillId="0" borderId="0">
      <protection locked="0"/>
    </xf>
    <xf numFmtId="179" fontId="94" fillId="0" borderId="0">
      <protection locked="0"/>
    </xf>
    <xf numFmtId="179" fontId="94" fillId="0" borderId="0">
      <protection locked="0"/>
    </xf>
    <xf numFmtId="0" fontId="5" fillId="0" borderId="0" applyFont="0" applyFill="0" applyBorder="0" applyAlignment="0" applyProtection="0"/>
    <xf numFmtId="0" fontId="64" fillId="0" borderId="0">
      <protection locked="0"/>
    </xf>
    <xf numFmtId="0" fontId="36" fillId="5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64" fillId="0" borderId="0">
      <protection locked="0"/>
    </xf>
    <xf numFmtId="0" fontId="58" fillId="18" borderId="0" applyNumberFormat="0" applyBorder="0" applyAlignment="0" applyProtection="0">
      <alignment vertical="center"/>
    </xf>
    <xf numFmtId="179" fontId="55" fillId="0" borderId="0">
      <protection locked="0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64" fillId="0" borderId="0">
      <protection locked="0"/>
    </xf>
    <xf numFmtId="0" fontId="5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210" fontId="106" fillId="0" borderId="0"/>
    <xf numFmtId="0" fontId="110" fillId="16" borderId="0" applyNumberFormat="0" applyBorder="0" applyAlignment="0" applyProtection="0">
      <alignment vertical="center"/>
    </xf>
    <xf numFmtId="0" fontId="64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191" fontId="106" fillId="0" borderId="0" applyFill="0" applyBorder="0" applyProtection="0">
      <alignment horizontal="right"/>
    </xf>
    <xf numFmtId="0" fontId="36" fillId="28" borderId="0" applyNumberFormat="0" applyBorder="0" applyAlignment="0" applyProtection="0">
      <alignment vertical="center"/>
    </xf>
    <xf numFmtId="0" fontId="96" fillId="63" borderId="18" applyNumberFormat="0" applyAlignment="0" applyProtection="0"/>
    <xf numFmtId="0" fontId="59" fillId="2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64" fillId="0" borderId="0">
      <protection locked="0"/>
    </xf>
    <xf numFmtId="0" fontId="36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4" fillId="0" borderId="0">
      <protection locked="0"/>
    </xf>
    <xf numFmtId="0" fontId="56" fillId="6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79" fontId="94" fillId="0" borderId="0">
      <protection locked="0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64" fillId="0" borderId="0">
      <protection locked="0"/>
    </xf>
    <xf numFmtId="0" fontId="64" fillId="0" borderId="0"/>
    <xf numFmtId="0" fontId="58" fillId="18" borderId="0" applyNumberFormat="0" applyBorder="0" applyAlignment="0" applyProtection="0">
      <alignment vertical="center"/>
    </xf>
    <xf numFmtId="179" fontId="55" fillId="0" borderId="0">
      <protection locked="0"/>
    </xf>
    <xf numFmtId="179" fontId="94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5" fillId="0" borderId="0">
      <protection locked="0"/>
    </xf>
    <xf numFmtId="43" fontId="5" fillId="0" borderId="0" applyFont="0" applyFill="0" applyBorder="0" applyAlignment="0" applyProtection="0">
      <alignment vertical="center"/>
    </xf>
    <xf numFmtId="179" fontId="55" fillId="0" borderId="0">
      <protection locked="0"/>
    </xf>
    <xf numFmtId="0" fontId="105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30" fillId="76" borderId="0" applyNumberFormat="0" applyBorder="0" applyAlignment="0" applyProtection="0"/>
    <xf numFmtId="193" fontId="74" fillId="0" borderId="0" applyFill="0" applyBorder="0" applyAlignment="0"/>
    <xf numFmtId="0" fontId="131" fillId="67" borderId="24" applyNumberFormat="0" applyProtection="0">
      <alignment horizontal="right"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32" fillId="26" borderId="24" applyNumberFormat="0" applyProtection="0">
      <alignment vertical="center"/>
    </xf>
    <xf numFmtId="179" fontId="55" fillId="0" borderId="0">
      <protection locked="0"/>
    </xf>
    <xf numFmtId="220" fontId="106" fillId="0" borderId="0"/>
    <xf numFmtId="0" fontId="5" fillId="41" borderId="20" applyNumberFormat="0" applyFont="0" applyAlignment="0" applyProtection="0">
      <alignment vertical="center"/>
    </xf>
    <xf numFmtId="179" fontId="55" fillId="0" borderId="0">
      <protection locked="0"/>
    </xf>
    <xf numFmtId="179" fontId="55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5" fillId="0" borderId="0">
      <protection locked="0"/>
    </xf>
    <xf numFmtId="0" fontId="59" fillId="28" borderId="0" applyNumberFormat="0" applyBorder="0" applyAlignment="0" applyProtection="0">
      <alignment vertical="center"/>
    </xf>
    <xf numFmtId="0" fontId="64" fillId="0" borderId="0"/>
    <xf numFmtId="0" fontId="59" fillId="1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64" fillId="0" borderId="0"/>
    <xf numFmtId="0" fontId="56" fillId="4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77" borderId="0" applyNumberFormat="0" applyBorder="0" applyAlignment="0" applyProtection="0"/>
    <xf numFmtId="0" fontId="64" fillId="0" borderId="0"/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4" fillId="0" borderId="0"/>
    <xf numFmtId="0" fontId="36" fillId="19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79" fontId="60" fillId="0" borderId="0">
      <protection locked="0"/>
    </xf>
    <xf numFmtId="0" fontId="58" fillId="18" borderId="0" applyNumberFormat="0" applyBorder="0" applyAlignment="0" applyProtection="0">
      <alignment vertical="center"/>
    </xf>
    <xf numFmtId="179" fontId="100" fillId="0" borderId="0">
      <protection locked="0"/>
    </xf>
    <xf numFmtId="0" fontId="64" fillId="0" borderId="0"/>
    <xf numFmtId="0" fontId="56" fillId="6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4" fillId="0" borderId="0"/>
    <xf numFmtId="0" fontId="58" fillId="1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64" fillId="0" borderId="0">
      <protection locked="0"/>
    </xf>
    <xf numFmtId="0" fontId="59" fillId="16" borderId="0" applyNumberFormat="0" applyBorder="0" applyAlignment="0" applyProtection="0">
      <alignment vertical="center"/>
    </xf>
    <xf numFmtId="217" fontId="5" fillId="0" borderId="0" applyFont="0" applyFill="0" applyProtection="0"/>
    <xf numFmtId="0" fontId="64" fillId="0" borderId="0">
      <protection locked="0"/>
    </xf>
    <xf numFmtId="0" fontId="92" fillId="18" borderId="0" applyNumberFormat="0" applyBorder="0" applyAlignment="0" applyProtection="0"/>
    <xf numFmtId="0" fontId="62" fillId="78" borderId="0" applyNumberFormat="0" applyBorder="0" applyAlignment="0" applyProtection="0"/>
    <xf numFmtId="0" fontId="36" fillId="34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4" fillId="0" borderId="0">
      <protection locked="0"/>
    </xf>
    <xf numFmtId="0" fontId="56" fillId="46" borderId="0" applyNumberFormat="0" applyBorder="0" applyAlignment="0" applyProtection="0">
      <alignment vertical="center"/>
    </xf>
    <xf numFmtId="224" fontId="60" fillId="0" borderId="0">
      <protection locked="0"/>
    </xf>
    <xf numFmtId="0" fontId="133" fillId="0" borderId="0"/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3" fillId="0" borderId="0"/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" fillId="0" borderId="0" applyFont="0" applyFill="0" applyBorder="0" applyAlignment="0" applyProtection="0"/>
    <xf numFmtId="179" fontId="55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94" fillId="0" borderId="0">
      <protection locked="0"/>
    </xf>
    <xf numFmtId="0" fontId="59" fillId="16" borderId="0" applyNumberFormat="0" applyBorder="0" applyAlignment="0" applyProtection="0">
      <alignment vertical="center"/>
    </xf>
    <xf numFmtId="179" fontId="55" fillId="0" borderId="0">
      <protection locked="0"/>
    </xf>
    <xf numFmtId="0" fontId="93" fillId="0" borderId="23" applyNumberFormat="0" applyFill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69" fillId="0" borderId="0"/>
    <xf numFmtId="0" fontId="92" fillId="18" borderId="0" applyNumberFormat="0" applyBorder="0" applyAlignment="0" applyProtection="0"/>
    <xf numFmtId="0" fontId="70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69" fillId="0" borderId="0"/>
    <xf numFmtId="0" fontId="64" fillId="0" borderId="0"/>
    <xf numFmtId="0" fontId="98" fillId="0" borderId="0"/>
    <xf numFmtId="0" fontId="59" fillId="16" borderId="0" applyNumberFormat="0" applyBorder="0" applyAlignment="0" applyProtection="0">
      <alignment vertical="center"/>
    </xf>
    <xf numFmtId="179" fontId="60" fillId="0" borderId="0">
      <protection locked="0"/>
    </xf>
    <xf numFmtId="0" fontId="58" fillId="18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69" fillId="0" borderId="0"/>
    <xf numFmtId="0" fontId="64" fillId="0" borderId="0"/>
    <xf numFmtId="0" fontId="135" fillId="0" borderId="0" applyNumberFormat="0" applyFill="0" applyBorder="0" applyAlignment="0" applyProtection="0"/>
    <xf numFmtId="0" fontId="56" fillId="66" borderId="0" applyNumberFormat="0" applyBorder="0" applyAlignment="0" applyProtection="0">
      <alignment vertical="center"/>
    </xf>
    <xf numFmtId="0" fontId="62" fillId="73" borderId="0" applyNumberFormat="0" applyBorder="0" applyAlignment="0" applyProtection="0"/>
    <xf numFmtId="0" fontId="64" fillId="0" borderId="0"/>
    <xf numFmtId="0" fontId="56" fillId="34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5" fillId="0" borderId="0">
      <protection locked="0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4" fillId="0" borderId="0"/>
    <xf numFmtId="0" fontId="69" fillId="0" borderId="0"/>
    <xf numFmtId="0" fontId="59" fillId="16" borderId="0" applyNumberFormat="0" applyBorder="0" applyAlignment="0" applyProtection="0">
      <alignment vertical="center"/>
    </xf>
    <xf numFmtId="179" fontId="60" fillId="0" borderId="0">
      <protection locked="0"/>
    </xf>
    <xf numFmtId="0" fontId="64" fillId="0" borderId="0">
      <protection locked="0"/>
    </xf>
    <xf numFmtId="0" fontId="64" fillId="0" borderId="0"/>
    <xf numFmtId="0" fontId="59" fillId="16" borderId="0" applyNumberFormat="0" applyBorder="0" applyAlignment="0" applyProtection="0">
      <alignment vertical="center"/>
    </xf>
    <xf numFmtId="0" fontId="92" fillId="18" borderId="0" applyNumberFormat="0" applyBorder="0" applyAlignment="0" applyProtection="0"/>
    <xf numFmtId="0" fontId="36" fillId="3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7" fillId="70" borderId="1"/>
    <xf numFmtId="0" fontId="59" fillId="16" borderId="0" applyNumberFormat="0" applyBorder="0" applyAlignment="0" applyProtection="0">
      <alignment vertical="center"/>
    </xf>
    <xf numFmtId="0" fontId="64" fillId="0" borderId="0"/>
    <xf numFmtId="0" fontId="10" fillId="77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92" fillId="75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64" fillId="0" borderId="0">
      <protection locked="0"/>
    </xf>
    <xf numFmtId="0" fontId="78" fillId="2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55" fillId="0" borderId="0">
      <protection locked="0"/>
    </xf>
    <xf numFmtId="0" fontId="36" fillId="1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9" fillId="0" borderId="0"/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64" fillId="0" borderId="0">
      <protection locked="0"/>
    </xf>
    <xf numFmtId="215" fontId="106" fillId="0" borderId="0" applyFill="0" applyBorder="0" applyProtection="0">
      <alignment horizontal="right"/>
    </xf>
    <xf numFmtId="0" fontId="59" fillId="16" borderId="0" applyNumberFormat="0" applyBorder="0" applyAlignment="0" applyProtection="0">
      <alignment vertical="center"/>
    </xf>
    <xf numFmtId="179" fontId="55" fillId="0" borderId="0">
      <protection locked="0"/>
    </xf>
    <xf numFmtId="0" fontId="56" fillId="6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5" fillId="0" borderId="0">
      <protection locked="0"/>
    </xf>
    <xf numFmtId="0" fontId="58" fillId="18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179" fontId="55" fillId="0" borderId="0">
      <protection locked="0"/>
    </xf>
    <xf numFmtId="194" fontId="117" fillId="0" borderId="0" applyFill="0" applyBorder="0" applyProtection="0">
      <alignment horizontal="center"/>
    </xf>
    <xf numFmtId="0" fontId="59" fillId="1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9" fontId="94" fillId="0" borderId="0">
      <protection locked="0"/>
    </xf>
    <xf numFmtId="179" fontId="55" fillId="0" borderId="0">
      <protection locked="0"/>
    </xf>
    <xf numFmtId="0" fontId="64" fillId="0" borderId="0"/>
    <xf numFmtId="0" fontId="58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69" fillId="0" borderId="0"/>
    <xf numFmtId="0" fontId="36" fillId="43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222" fontId="106" fillId="0" borderId="0" applyFill="0" applyBorder="0" applyProtection="0">
      <alignment horizontal="right"/>
    </xf>
    <xf numFmtId="0" fontId="69" fillId="0" borderId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9" fillId="0" borderId="0"/>
    <xf numFmtId="0" fontId="58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92" fillId="18" borderId="0" applyNumberFormat="0" applyBorder="0" applyAlignment="0" applyProtection="0"/>
    <xf numFmtId="0" fontId="36" fillId="31" borderId="0" applyNumberFormat="0" applyBorder="0" applyAlignment="0" applyProtection="0">
      <alignment vertical="center"/>
    </xf>
    <xf numFmtId="0" fontId="124" fillId="0" borderId="0"/>
    <xf numFmtId="0" fontId="69" fillId="0" borderId="0"/>
    <xf numFmtId="0" fontId="59" fillId="16" borderId="0" applyNumberFormat="0" applyBorder="0" applyAlignment="0" applyProtection="0">
      <alignment vertical="center"/>
    </xf>
    <xf numFmtId="179" fontId="55" fillId="0" borderId="0">
      <protection locked="0"/>
    </xf>
    <xf numFmtId="0" fontId="36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9" fillId="0" borderId="0"/>
    <xf numFmtId="0" fontId="59" fillId="1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100" fillId="0" borderId="0">
      <protection locked="0"/>
    </xf>
    <xf numFmtId="0" fontId="95" fillId="59" borderId="24" applyNumberFormat="0" applyProtection="0">
      <alignment horizontal="right" vertical="center"/>
    </xf>
    <xf numFmtId="226" fontId="106" fillId="0" borderId="0" applyFill="0" applyBorder="0" applyProtection="0">
      <alignment horizontal="right"/>
    </xf>
    <xf numFmtId="0" fontId="36" fillId="1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2" fillId="16" borderId="0" applyNumberFormat="0" applyBorder="0" applyAlignment="0" applyProtection="0"/>
    <xf numFmtId="227" fontId="136" fillId="0" borderId="0" applyFill="0" applyBorder="0" applyProtection="0">
      <alignment horizontal="right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37" fillId="16" borderId="0" applyNumberFormat="0" applyBorder="0" applyAlignment="0" applyProtection="0">
      <alignment vertical="center"/>
    </xf>
    <xf numFmtId="177" fontId="106" fillId="0" borderId="0" applyFill="0" applyBorder="0" applyProtection="0">
      <alignment horizontal="right"/>
    </xf>
    <xf numFmtId="0" fontId="62" fillId="16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60" fillId="0" borderId="0">
      <protection locked="0"/>
    </xf>
    <xf numFmtId="0" fontId="59" fillId="28" borderId="0" applyNumberFormat="0" applyBorder="0" applyAlignment="0" applyProtection="0">
      <alignment vertical="center"/>
    </xf>
    <xf numFmtId="0" fontId="130" fillId="64" borderId="0" applyNumberFormat="0" applyBorder="0" applyAlignment="0" applyProtection="0"/>
    <xf numFmtId="179" fontId="60" fillId="0" borderId="0">
      <protection locked="0"/>
    </xf>
    <xf numFmtId="0" fontId="58" fillId="18" borderId="0" applyNumberFormat="0" applyBorder="0" applyAlignment="0" applyProtection="0">
      <alignment vertical="center"/>
    </xf>
    <xf numFmtId="179" fontId="60" fillId="0" borderId="0">
      <protection locked="0"/>
    </xf>
    <xf numFmtId="179" fontId="94" fillId="0" borderId="0">
      <protection locked="0"/>
    </xf>
    <xf numFmtId="0" fontId="110" fillId="16" borderId="0" applyNumberFormat="0" applyBorder="0" applyAlignment="0" applyProtection="0">
      <alignment vertical="center"/>
    </xf>
    <xf numFmtId="0" fontId="92" fillId="18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79" borderId="0" applyNumberFormat="0" applyBorder="0" applyAlignment="0" applyProtection="0"/>
    <xf numFmtId="0" fontId="62" fillId="16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179" fontId="94" fillId="0" borderId="0">
      <protection locked="0"/>
    </xf>
    <xf numFmtId="0" fontId="59" fillId="28" borderId="0" applyNumberFormat="0" applyBorder="0" applyAlignment="0" applyProtection="0">
      <alignment vertical="center"/>
    </xf>
    <xf numFmtId="179" fontId="60" fillId="0" borderId="0">
      <protection locked="0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38" fillId="0" borderId="0"/>
    <xf numFmtId="179" fontId="55" fillId="0" borderId="0">
      <protection locked="0"/>
    </xf>
    <xf numFmtId="179" fontId="55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79" fontId="55" fillId="0" borderId="0">
      <protection locked="0"/>
    </xf>
    <xf numFmtId="179" fontId="55" fillId="0" borderId="0">
      <protection locked="0"/>
    </xf>
    <xf numFmtId="38" fontId="139" fillId="0" borderId="27">
      <alignment vertical="center"/>
    </xf>
    <xf numFmtId="0" fontId="59" fillId="16" borderId="0" applyNumberFormat="0" applyBorder="0" applyAlignment="0" applyProtection="0">
      <alignment vertical="center"/>
    </xf>
    <xf numFmtId="0" fontId="140" fillId="0" borderId="0" applyNumberFormat="0" applyFill="0">
      <alignment horizontal="left" vertical="center"/>
    </xf>
    <xf numFmtId="0" fontId="36" fillId="18" borderId="0" applyNumberFormat="0" applyBorder="0" applyAlignment="0" applyProtection="0">
      <alignment vertical="center"/>
    </xf>
    <xf numFmtId="179" fontId="55" fillId="0" borderId="0">
      <protection locked="0"/>
    </xf>
    <xf numFmtId="0" fontId="56" fillId="17" borderId="0" applyNumberFormat="0" applyBorder="0" applyAlignment="0" applyProtection="0">
      <alignment vertical="center"/>
    </xf>
    <xf numFmtId="0" fontId="141" fillId="0" borderId="28">
      <alignment horizontal="left"/>
    </xf>
    <xf numFmtId="0" fontId="54" fillId="16" borderId="0" applyNumberFormat="0" applyBorder="0" applyAlignment="0" applyProtection="0">
      <alignment vertical="center"/>
    </xf>
    <xf numFmtId="179" fontId="55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85" fillId="37" borderId="18" applyNumberFormat="0" applyAlignment="0" applyProtection="0">
      <alignment vertical="center"/>
    </xf>
    <xf numFmtId="179" fontId="60" fillId="0" borderId="0">
      <protection locked="0"/>
    </xf>
    <xf numFmtId="179" fontId="60" fillId="0" borderId="0">
      <protection locked="0"/>
    </xf>
    <xf numFmtId="179" fontId="60" fillId="0" borderId="0">
      <protection locked="0"/>
    </xf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/>
    <xf numFmtId="0" fontId="56" fillId="30" borderId="0" applyNumberFormat="0" applyBorder="0" applyAlignment="0" applyProtection="0">
      <alignment vertical="center"/>
    </xf>
    <xf numFmtId="179" fontId="60" fillId="0" borderId="0">
      <protection locked="0"/>
    </xf>
    <xf numFmtId="0" fontId="58" fillId="1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60" fillId="0" borderId="0">
      <protection locked="0"/>
    </xf>
    <xf numFmtId="179" fontId="60" fillId="0" borderId="0">
      <protection locked="0"/>
    </xf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179" fontId="94" fillId="0" borderId="0">
      <protection locked="0"/>
    </xf>
    <xf numFmtId="0" fontId="59" fillId="2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9" fontId="94" fillId="0" borderId="0">
      <protection locked="0"/>
    </xf>
    <xf numFmtId="179" fontId="94" fillId="0" borderId="0">
      <protection locked="0"/>
    </xf>
    <xf numFmtId="0" fontId="62" fillId="16" borderId="0" applyNumberFormat="0" applyBorder="0" applyAlignment="0" applyProtection="0"/>
    <xf numFmtId="9" fontId="142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179" fontId="100" fillId="0" borderId="0">
      <protection locked="0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95" fillId="16" borderId="24" applyNumberFormat="0" applyProtection="0">
      <alignment horizontal="right" vertical="center"/>
    </xf>
    <xf numFmtId="0" fontId="56" fillId="4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95" fillId="19" borderId="24" applyNumberFormat="0" applyProtection="0">
      <alignment horizontal="right" vertical="center"/>
    </xf>
    <xf numFmtId="0" fontId="56" fillId="4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179" fontId="94" fillId="0" borderId="0">
      <protection locked="0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95" fillId="46" borderId="24" applyNumberFormat="0" applyProtection="0">
      <alignment horizontal="right" vertical="center"/>
    </xf>
    <xf numFmtId="0" fontId="58" fillId="18" borderId="0" applyNumberFormat="0" applyBorder="0" applyAlignment="0" applyProtection="0">
      <alignment vertical="center"/>
    </xf>
    <xf numFmtId="0" fontId="5" fillId="0" borderId="0" applyFont="0" applyFill="0" applyBorder="0" applyAlignment="0" applyProtection="0"/>
    <xf numFmtId="0" fontId="58" fillId="1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79" fontId="94" fillId="0" borderId="0">
      <protection locked="0"/>
    </xf>
    <xf numFmtId="0" fontId="54" fillId="2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95" fillId="41" borderId="24" applyNumberForma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179" fontId="94" fillId="0" borderId="0">
      <protection locked="0"/>
    </xf>
    <xf numFmtId="179" fontId="94" fillId="0" borderId="0">
      <protection locked="0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43" fillId="0" borderId="0"/>
    <xf numFmtId="0" fontId="59" fillId="16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6" fontId="74" fillId="0" borderId="0" applyFill="0" applyBorder="0" applyAlignment="0"/>
    <xf numFmtId="0" fontId="59" fillId="16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2" fillId="78" borderId="0" applyNumberFormat="0" applyBorder="0" applyAlignment="0" applyProtection="0"/>
    <xf numFmtId="0" fontId="36" fillId="16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176" fontId="74" fillId="0" borderId="0" applyFill="0" applyBorder="0" applyAlignment="0"/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36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69" fillId="0" borderId="0"/>
    <xf numFmtId="0" fontId="36" fillId="41" borderId="0" applyNumberFormat="0" applyBorder="0" applyAlignment="0" applyProtection="0">
      <alignment vertical="center"/>
    </xf>
    <xf numFmtId="0" fontId="144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" fillId="0" borderId="0"/>
    <xf numFmtId="0" fontId="58" fillId="1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64" fillId="0" borderId="4" applyNumberFormat="0" applyFill="0" applyProtection="0">
      <alignment horizontal="left"/>
    </xf>
    <xf numFmtId="179" fontId="55" fillId="0" borderId="0">
      <protection locked="0"/>
    </xf>
    <xf numFmtId="0" fontId="59" fillId="16" borderId="0" applyNumberFormat="0" applyBorder="0" applyAlignment="0" applyProtection="0">
      <alignment vertical="center"/>
    </xf>
    <xf numFmtId="203" fontId="5" fillId="0" borderId="0" applyFont="0" applyFill="0" applyBorder="0" applyAlignment="0" applyProtection="0"/>
    <xf numFmtId="0" fontId="58" fillId="1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" fillId="0" borderId="0" applyNumberFormat="0" applyFont="0">
      <alignment horizontal="centerContinuous" wrapText="1"/>
    </xf>
    <xf numFmtId="179" fontId="94" fillId="0" borderId="0">
      <protection locked="0"/>
    </xf>
    <xf numFmtId="202" fontId="5" fillId="0" borderId="0" applyFont="0" applyFill="0" applyBorder="0" applyAlignment="0" applyProtection="0"/>
    <xf numFmtId="0" fontId="56" fillId="6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45" fillId="0" borderId="29" applyNumberFormat="0" applyAlignment="0" applyProtection="0">
      <alignment horizontal="left" vertical="center"/>
    </xf>
    <xf numFmtId="0" fontId="59" fillId="1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207" fontId="5" fillId="0" borderId="0" applyFont="0" applyFill="0" applyBorder="0" applyAlignment="0" applyProtection="0"/>
    <xf numFmtId="0" fontId="36" fillId="28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146" fillId="0" borderId="30"/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4" fillId="67" borderId="24" applyNumberFormat="0" applyProtection="0">
      <alignment horizontal="left" vertical="center" indent="1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27" fillId="0" borderId="1">
      <alignment horizontal="distributed" vertical="center" wrapText="1"/>
    </xf>
    <xf numFmtId="0" fontId="36" fillId="3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" fillId="0" borderId="0" applyFont="0" applyFill="0" applyBorder="0" applyAlignment="0" applyProtection="0"/>
    <xf numFmtId="0" fontId="36" fillId="3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208" fontId="45" fillId="0" borderId="0">
      <alignment horizontal="right"/>
    </xf>
    <xf numFmtId="0" fontId="36" fillId="34" borderId="0" applyNumberFormat="0" applyBorder="0" applyAlignment="0" applyProtection="0">
      <alignment vertical="center"/>
    </xf>
    <xf numFmtId="179" fontId="60" fillId="0" borderId="0">
      <protection locked="0"/>
    </xf>
    <xf numFmtId="0" fontId="10" fillId="75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37" fontId="147" fillId="0" borderId="0"/>
    <xf numFmtId="0" fontId="148" fillId="0" borderId="30">
      <alignment horizontal="center"/>
    </xf>
    <xf numFmtId="0" fontId="59" fillId="1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62" fillId="78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85" fillId="2" borderId="18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44" fillId="28" borderId="0" applyNumberFormat="0" applyBorder="0" applyAlignment="0" applyProtection="0">
      <alignment vertical="center"/>
    </xf>
    <xf numFmtId="0" fontId="149" fillId="0" borderId="0" applyFill="0" applyBorder="0">
      <alignment horizontal="right"/>
    </xf>
    <xf numFmtId="0" fontId="59" fillId="1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62" fillId="16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101" fillId="0" borderId="0" applyProtection="0"/>
    <xf numFmtId="0" fontId="78" fillId="34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218" fontId="5" fillId="0" borderId="0" applyFont="0" applyFill="0" applyBorder="0" applyAlignment="0" applyProtection="0"/>
    <xf numFmtId="0" fontId="59" fillId="16" borderId="0" applyNumberFormat="0" applyBorder="0" applyAlignment="0" applyProtection="0">
      <alignment vertical="center"/>
    </xf>
    <xf numFmtId="0" fontId="64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38" fontId="149" fillId="0" borderId="0"/>
    <xf numFmtId="0" fontId="59" fillId="1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179" fontId="94" fillId="0" borderId="0">
      <protection locked="0"/>
    </xf>
    <xf numFmtId="0" fontId="36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" fillId="0" borderId="0"/>
    <xf numFmtId="0" fontId="36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2" fillId="78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181" fontId="64" fillId="0" borderId="0"/>
    <xf numFmtId="179" fontId="55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145" fillId="0" borderId="29" applyNumberFormat="0" applyAlignment="0" applyProtection="0">
      <alignment horizontal="left" vertical="center"/>
    </xf>
    <xf numFmtId="179" fontId="60" fillId="0" borderId="0">
      <protection locked="0"/>
    </xf>
    <xf numFmtId="0" fontId="36" fillId="37" borderId="0" applyNumberFormat="0" applyBorder="0" applyAlignment="0" applyProtection="0">
      <alignment vertical="center"/>
    </xf>
    <xf numFmtId="179" fontId="55" fillId="0" borderId="0">
      <protection locked="0"/>
    </xf>
    <xf numFmtId="0" fontId="58" fillId="18" borderId="0" applyNumberFormat="0" applyBorder="0" applyAlignment="0" applyProtection="0">
      <alignment vertical="center"/>
    </xf>
    <xf numFmtId="179" fontId="55" fillId="0" borderId="0">
      <protection locked="0"/>
    </xf>
    <xf numFmtId="0" fontId="36" fillId="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92" fillId="75" borderId="0" applyNumberFormat="0" applyBorder="0" applyAlignment="0" applyProtection="0"/>
    <xf numFmtId="179" fontId="55" fillId="0" borderId="0">
      <protection locked="0"/>
    </xf>
    <xf numFmtId="179" fontId="55" fillId="0" borderId="0">
      <protection locked="0"/>
    </xf>
    <xf numFmtId="0" fontId="59" fillId="16" borderId="0" applyNumberFormat="0" applyBorder="0" applyAlignment="0" applyProtection="0">
      <alignment vertical="center"/>
    </xf>
    <xf numFmtId="179" fontId="55" fillId="0" borderId="0">
      <protection locked="0"/>
    </xf>
    <xf numFmtId="0" fontId="59" fillId="16" borderId="0" applyNumberFormat="0" applyBorder="0" applyAlignment="0" applyProtection="0">
      <alignment vertical="center"/>
    </xf>
    <xf numFmtId="179" fontId="55" fillId="0" borderId="0">
      <protection locked="0"/>
    </xf>
    <xf numFmtId="0" fontId="56" fillId="4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79" fontId="60" fillId="0" borderId="0">
      <protection locked="0"/>
    </xf>
    <xf numFmtId="179" fontId="94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74" fillId="0" borderId="0"/>
    <xf numFmtId="179" fontId="60" fillId="0" borderId="0">
      <protection locked="0"/>
    </xf>
    <xf numFmtId="0" fontId="150" fillId="6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" fillId="0" borderId="0" applyFont="0" applyFill="0" applyBorder="0" applyAlignment="0" applyProtection="0"/>
    <xf numFmtId="0" fontId="36" fillId="2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51" fillId="0" borderId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" fillId="0" borderId="0" applyFont="0" applyFill="0" applyBorder="0" applyAlignment="0" applyProtection="0"/>
    <xf numFmtId="0" fontId="152" fillId="70" borderId="0" applyNumberFormat="0" applyProtection="0">
      <alignment horizontal="center"/>
      <protection locked="0" hidden="1"/>
    </xf>
    <xf numFmtId="0" fontId="58" fillId="1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9" fontId="94" fillId="0" borderId="0">
      <protection locked="0"/>
    </xf>
    <xf numFmtId="0" fontId="58" fillId="18" borderId="0" applyNumberFormat="0" applyBorder="0" applyAlignment="0" applyProtection="0">
      <alignment vertical="center"/>
    </xf>
    <xf numFmtId="192" fontId="74" fillId="0" borderId="0" applyFill="0" applyBorder="0" applyAlignment="0"/>
    <xf numFmtId="0" fontId="36" fillId="5" borderId="0" applyNumberFormat="0" applyBorder="0" applyAlignment="0" applyProtection="0">
      <alignment vertical="center"/>
    </xf>
    <xf numFmtId="179" fontId="94" fillId="0" borderId="0">
      <protection locked="0"/>
    </xf>
    <xf numFmtId="0" fontId="36" fillId="5" borderId="0" applyNumberFormat="0" applyBorder="0" applyAlignment="0" applyProtection="0">
      <alignment vertical="center"/>
    </xf>
    <xf numFmtId="179" fontId="94" fillId="0" borderId="0">
      <protection locked="0"/>
    </xf>
    <xf numFmtId="0" fontId="120" fillId="72" borderId="8">
      <protection locked="0"/>
    </xf>
    <xf numFmtId="0" fontId="62" fillId="16" borderId="0" applyNumberFormat="0" applyBorder="0" applyAlignment="0" applyProtection="0"/>
    <xf numFmtId="0" fontId="36" fillId="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9" fontId="60" fillId="0" borderId="0">
      <protection locked="0"/>
    </xf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79" fontId="60" fillId="0" borderId="0">
      <protection locked="0"/>
    </xf>
    <xf numFmtId="0" fontId="36" fillId="19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2" fillId="16" borderId="0" applyNumberFormat="0" applyBorder="0" applyAlignment="0" applyProtection="0"/>
    <xf numFmtId="0" fontId="36" fillId="19" borderId="0" applyNumberFormat="0" applyBorder="0" applyAlignment="0" applyProtection="0">
      <alignment vertical="center"/>
    </xf>
    <xf numFmtId="0" fontId="62" fillId="78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45" fillId="0" borderId="10">
      <alignment horizontal="left" vertical="center"/>
    </xf>
    <xf numFmtId="0" fontId="59" fillId="1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2" fillId="16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45" fillId="0" borderId="0"/>
    <xf numFmtId="0" fontId="59" fillId="1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2" fillId="34" borderId="18" applyNumberFormat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/>
    <xf numFmtId="0" fontId="36" fillId="26" borderId="0" applyNumberFormat="0" applyBorder="0" applyAlignment="0" applyProtection="0">
      <alignment vertical="center"/>
    </xf>
    <xf numFmtId="193" fontId="74" fillId="0" borderId="0" applyFill="0" applyBorder="0" applyAlignment="0"/>
    <xf numFmtId="0" fontId="36" fillId="2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79" fontId="100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92" fillId="75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92" fillId="18" borderId="0" applyNumberFormat="0" applyBorder="0" applyAlignment="0" applyProtection="0"/>
    <xf numFmtId="0" fontId="36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53" fillId="0" borderId="0" applyProtection="0"/>
    <xf numFmtId="0" fontId="59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54" fillId="0" borderId="0"/>
    <xf numFmtId="0" fontId="56" fillId="4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155" fillId="80" borderId="0" applyNumberFormat="0"/>
    <xf numFmtId="0" fontId="59" fillId="1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100" fillId="0" borderId="0">
      <protection locked="0"/>
    </xf>
    <xf numFmtId="0" fontId="58" fillId="3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64" fillId="80" borderId="24" applyNumberFormat="0" applyProtection="0">
      <alignment horizontal="left" vertical="center" indent="1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64" fillId="54" borderId="24" applyNumberFormat="0" applyProtection="0">
      <alignment horizontal="left" vertical="center" indent="1"/>
    </xf>
    <xf numFmtId="0" fontId="59" fillId="1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4" fillId="5" borderId="24" applyNumberFormat="0" applyProtection="0">
      <alignment horizontal="left" vertical="center" indent="1"/>
    </xf>
    <xf numFmtId="0" fontId="59" fillId="1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179" fontId="94" fillId="0" borderId="0">
      <protection locked="0"/>
    </xf>
    <xf numFmtId="0" fontId="36" fillId="43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78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" fillId="0" borderId="0" applyFont="0" applyFill="0" applyBorder="0" applyAlignment="0" applyProtection="0"/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56" fillId="0" borderId="0"/>
    <xf numFmtId="0" fontId="36" fillId="19" borderId="0" applyNumberFormat="0" applyBorder="0" applyAlignment="0" applyProtection="0">
      <alignment vertical="center"/>
    </xf>
    <xf numFmtId="0" fontId="78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229" fontId="5" fillId="0" borderId="0" applyFont="0" applyFill="0" applyBorder="0" applyAlignment="0" applyProtection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4" fillId="0" borderId="4" applyNumberFormat="0" applyFill="0" applyProtection="0">
      <alignment horizontal="right"/>
    </xf>
    <xf numFmtId="0" fontId="78" fillId="37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4" fillId="5" borderId="24" applyNumberFormat="0" applyProtection="0">
      <alignment horizontal="left" vertical="top" indent="1"/>
    </xf>
    <xf numFmtId="0" fontId="36" fillId="30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80" fontId="5" fillId="0" borderId="0" applyFont="0" applyFill="0" applyBorder="0" applyAlignment="0" applyProtection="0"/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9" fontId="60" fillId="0" borderId="0">
      <protection locked="0"/>
    </xf>
    <xf numFmtId="0" fontId="78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62" fillId="16" borderId="0" applyNumberFormat="0" applyBorder="0" applyAlignment="0" applyProtection="0"/>
    <xf numFmtId="0" fontId="36" fillId="5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37" fillId="16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125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20" fillId="72" borderId="8">
      <protection locked="0"/>
    </xf>
    <xf numFmtId="0" fontId="56" fillId="64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top"/>
    </xf>
    <xf numFmtId="0" fontId="56" fillId="17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50" fillId="6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203" fontId="5" fillId="0" borderId="0" applyFont="0" applyFill="0" applyBorder="0" applyAlignment="0" applyProtection="0"/>
    <xf numFmtId="0" fontId="59" fillId="16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150" fillId="6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19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93" fontId="74" fillId="0" borderId="0" applyFill="0" applyBorder="0" applyAlignment="0"/>
    <xf numFmtId="0" fontId="59" fillId="16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57" fillId="26" borderId="24" applyNumberFormat="0" applyProtection="0">
      <alignment vertical="center"/>
    </xf>
    <xf numFmtId="0" fontId="59" fillId="16" borderId="0" applyNumberFormat="0" applyBorder="0" applyAlignment="0" applyProtection="0">
      <alignment vertical="center"/>
    </xf>
    <xf numFmtId="176" fontId="74" fillId="0" borderId="0" applyFill="0" applyBorder="0" applyAlignment="0"/>
    <xf numFmtId="0" fontId="59" fillId="2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150" fillId="19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" fillId="41" borderId="20" applyNumberFormat="0" applyFont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" fillId="41" borderId="20" applyNumberFormat="0" applyFont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79" fontId="5" fillId="0" borderId="0">
      <protection locked="0"/>
    </xf>
    <xf numFmtId="0" fontId="38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60" fillId="0" borderId="0">
      <protection locked="0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50" fillId="26" borderId="0" applyNumberFormat="0" applyBorder="0" applyAlignment="0" applyProtection="0">
      <alignment vertical="center"/>
    </xf>
    <xf numFmtId="0" fontId="130" fillId="76" borderId="0" applyNumberFormat="0" applyBorder="0" applyAlignment="0" applyProtection="0"/>
    <xf numFmtId="0" fontId="62" fillId="78" borderId="0" applyNumberFormat="0" applyBorder="0" applyAlignment="0" applyProtection="0"/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193" fontId="74" fillId="0" borderId="0" applyFill="0" applyBorder="0" applyAlignment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71" fillId="26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" fillId="41" borderId="20" applyNumberFormat="0" applyFont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50" fillId="37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58" fillId="81" borderId="31" applyNumberFormat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78" fillId="59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59" fillId="0" borderId="0"/>
    <xf numFmtId="0" fontId="58" fillId="1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4" fillId="0" borderId="0"/>
    <xf numFmtId="0" fontId="56" fillId="66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150" fillId="66" borderId="0" applyNumberFormat="0" applyBorder="0" applyAlignment="0" applyProtection="0">
      <alignment vertical="center"/>
    </xf>
    <xf numFmtId="0" fontId="158" fillId="81" borderId="31" applyNumberFormat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160" fillId="0" borderId="0" applyNumberFormat="0" applyFill="0" applyBorder="0" applyAlignment="0" applyProtection="0"/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50" fillId="34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185" fontId="64" fillId="0" borderId="9" applyFill="0" applyProtection="0">
      <alignment horizontal="right"/>
    </xf>
    <xf numFmtId="0" fontId="130" fillId="82" borderId="0" applyNumberFormat="0" applyBorder="0" applyAlignment="0" applyProtection="0"/>
    <xf numFmtId="0" fontId="56" fillId="6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horizontal="left"/>
    </xf>
    <xf numFmtId="0" fontId="56" fillId="34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87" fontId="5" fillId="0" borderId="0" applyFont="0" applyFill="0" applyBorder="0" applyAlignment="0" applyProtection="0"/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62" fillId="16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1" fontId="64" fillId="0" borderId="0"/>
    <xf numFmtId="0" fontId="78" fillId="5" borderId="0" applyNumberFormat="0" applyBorder="0" applyAlignment="0" applyProtection="0">
      <alignment vertical="center"/>
    </xf>
    <xf numFmtId="0" fontId="78" fillId="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81" fontId="64" fillId="0" borderId="0"/>
    <xf numFmtId="0" fontId="56" fillId="66" borderId="0" applyNumberFormat="0" applyBorder="0" applyAlignment="0" applyProtection="0">
      <alignment vertical="center"/>
    </xf>
    <xf numFmtId="0" fontId="161" fillId="0" borderId="32" applyNumberFormat="0" applyFill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74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0" fillId="77" borderId="0" applyNumberFormat="0" applyBorder="0" applyAlignment="0" applyProtection="0"/>
    <xf numFmtId="0" fontId="130" fillId="83" borderId="0" applyNumberFormat="0" applyBorder="0" applyAlignment="0" applyProtection="0"/>
    <xf numFmtId="0" fontId="130" fillId="80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130" fillId="84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130" fillId="85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223" fontId="5" fillId="0" borderId="0" applyFont="0" applyFill="0" applyBorder="0" applyAlignment="0" applyProtection="0"/>
    <xf numFmtId="0" fontId="59" fillId="16" borderId="0" applyNumberFormat="0" applyBorder="0" applyAlignment="0" applyProtection="0">
      <alignment vertical="center"/>
    </xf>
    <xf numFmtId="0" fontId="130" fillId="82" borderId="0" applyNumberFormat="0" applyBorder="0" applyAlignment="0" applyProtection="0"/>
    <xf numFmtId="0" fontId="58" fillId="31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0" fillId="73" borderId="0" applyNumberFormat="0" applyBorder="0" applyAlignment="0" applyProtection="0"/>
    <xf numFmtId="181" fontId="64" fillId="0" borderId="0"/>
    <xf numFmtId="0" fontId="59" fillId="16" borderId="0" applyNumberFormat="0" applyBorder="0" applyAlignment="0" applyProtection="0">
      <alignment vertical="center"/>
    </xf>
    <xf numFmtId="0" fontId="130" fillId="22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130" fillId="81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0" fillId="77" borderId="0" applyNumberFormat="0" applyBorder="0" applyAlignment="0" applyProtection="0"/>
    <xf numFmtId="0" fontId="10" fillId="22" borderId="0" applyNumberFormat="0" applyBorder="0" applyAlignment="0" applyProtection="0"/>
    <xf numFmtId="0" fontId="130" fillId="22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193" fontId="5" fillId="0" borderId="0" applyFont="0" applyFill="0" applyBorder="0" applyAlignment="0" applyProtection="0"/>
    <xf numFmtId="195" fontId="74" fillId="0" borderId="0" applyFill="0" applyBorder="0" applyAlignment="0"/>
    <xf numFmtId="0" fontId="56" fillId="42" borderId="0" applyNumberFormat="0" applyBorder="0" applyAlignment="0" applyProtection="0">
      <alignment vertical="center"/>
    </xf>
    <xf numFmtId="0" fontId="162" fillId="0" borderId="33" applyNumberFormat="0" applyFill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30" fillId="86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130" fillId="83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30" fillId="87" borderId="0" applyNumberFormat="0" applyBorder="0" applyAlignment="0" applyProtection="0"/>
    <xf numFmtId="0" fontId="92" fillId="18" borderId="0" applyNumberFormat="0" applyBorder="0" applyAlignment="0" applyProtection="0"/>
    <xf numFmtId="0" fontId="139" fillId="0" borderId="34" applyNumberFormat="0" applyBorder="0"/>
    <xf numFmtId="0" fontId="54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0" fillId="73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95" fillId="67" borderId="24" applyNumberFormat="0" applyProtection="0">
      <alignment horizontal="right" vertical="center"/>
    </xf>
    <xf numFmtId="0" fontId="130" fillId="79" borderId="0" applyNumberFormat="0" applyBorder="0" applyAlignment="0" applyProtection="0"/>
    <xf numFmtId="179" fontId="5" fillId="0" borderId="0">
      <protection locked="0"/>
    </xf>
    <xf numFmtId="179" fontId="5" fillId="0" borderId="0">
      <protection locked="0"/>
    </xf>
    <xf numFmtId="0" fontId="58" fillId="31" borderId="0" applyNumberFormat="0" applyBorder="0" applyAlignment="0" applyProtection="0">
      <alignment vertical="center"/>
    </xf>
    <xf numFmtId="0" fontId="126" fillId="0" borderId="0"/>
    <xf numFmtId="0" fontId="59" fillId="16" borderId="0" applyNumberFormat="0" applyBorder="0" applyAlignment="0" applyProtection="0">
      <alignment vertical="center"/>
    </xf>
    <xf numFmtId="0" fontId="118" fillId="0" borderId="0">
      <alignment horizontal="center" wrapText="1"/>
      <protection locked="0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43" fillId="0" borderId="0"/>
    <xf numFmtId="0" fontId="163" fillId="88" borderId="0" applyNumberFormat="0" applyProtection="0">
      <alignment horizontal="left" vertical="center" indent="1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" fillId="0" borderId="0">
      <protection locked="0"/>
    </xf>
    <xf numFmtId="179" fontId="94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92" fillId="75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94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219" fontId="95" fillId="0" borderId="0" applyFill="0" applyBorder="0" applyAlignment="0"/>
    <xf numFmtId="176" fontId="74" fillId="0" borderId="0" applyFill="0" applyBorder="0" applyAlignment="0"/>
    <xf numFmtId="0" fontId="62" fillId="78" borderId="0" applyNumberFormat="0" applyBorder="0" applyAlignment="0" applyProtection="0"/>
    <xf numFmtId="179" fontId="94" fillId="0" borderId="0">
      <protection locked="0"/>
    </xf>
    <xf numFmtId="179" fontId="94" fillId="0" borderId="0">
      <protection locked="0"/>
    </xf>
    <xf numFmtId="9" fontId="5" fillId="0" borderId="0" applyFont="0" applyFill="0" applyBorder="0" applyAlignment="0" applyProtection="0"/>
    <xf numFmtId="0" fontId="85" fillId="37" borderId="18" applyNumberFormat="0" applyAlignment="0" applyProtection="0">
      <alignment vertical="center"/>
    </xf>
    <xf numFmtId="0" fontId="69" fillId="0" borderId="0" applyFill="0" applyBorder="0">
      <alignment horizontal="right"/>
    </xf>
    <xf numFmtId="0" fontId="58" fillId="18" borderId="0" applyNumberFormat="0" applyBorder="0" applyAlignment="0" applyProtection="0">
      <alignment vertical="center"/>
    </xf>
    <xf numFmtId="0" fontId="146" fillId="0" borderId="30"/>
    <xf numFmtId="182" fontId="5" fillId="0" borderId="0" applyFont="0" applyFill="0" applyBorder="0" applyAlignment="0" applyProtection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64" fillId="0" borderId="3">
      <alignment horizontal="center"/>
    </xf>
    <xf numFmtId="0" fontId="67" fillId="0" borderId="12" applyNumberFormat="0" applyFill="0" applyAlignment="0" applyProtection="0">
      <alignment vertical="center"/>
    </xf>
    <xf numFmtId="0" fontId="62" fillId="16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81" fontId="64" fillId="0" borderId="0"/>
    <xf numFmtId="0" fontId="110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81" fontId="64" fillId="0" borderId="0"/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179" fontId="60" fillId="0" borderId="0">
      <protection locked="0"/>
    </xf>
    <xf numFmtId="181" fontId="64" fillId="0" borderId="0"/>
    <xf numFmtId="181" fontId="64" fillId="0" borderId="0"/>
    <xf numFmtId="41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127" fillId="0" borderId="0" applyNumberFormat="0" applyFill="0" applyBorder="0" applyAlignment="0" applyProtection="0">
      <alignment vertical="center"/>
    </xf>
    <xf numFmtId="0" fontId="74" fillId="0" borderId="0"/>
    <xf numFmtId="0" fontId="57" fillId="37" borderId="1"/>
    <xf numFmtId="43" fontId="5" fillId="0" borderId="0" applyFont="0" applyFill="0" applyBorder="0" applyAlignment="0" applyProtection="0">
      <alignment vertical="center"/>
    </xf>
    <xf numFmtId="216" fontId="106" fillId="0" borderId="0"/>
    <xf numFmtId="3" fontId="5" fillId="0" borderId="0" applyFont="0" applyFill="0" applyBorder="0" applyAlignment="0" applyProtection="0"/>
    <xf numFmtId="0" fontId="58" fillId="18" borderId="0" applyNumberFormat="0" applyBorder="0" applyAlignment="0" applyProtection="0">
      <alignment vertical="center"/>
    </xf>
    <xf numFmtId="0" fontId="95" fillId="41" borderId="24" applyNumberFormat="0" applyProtection="0">
      <alignment horizontal="left" vertical="top" indent="1"/>
    </xf>
    <xf numFmtId="0" fontId="59" fillId="16" borderId="0" applyNumberFormat="0" applyBorder="0" applyAlignment="0" applyProtection="0">
      <alignment vertical="center"/>
    </xf>
    <xf numFmtId="179" fontId="94" fillId="0" borderId="0">
      <protection locked="0"/>
    </xf>
    <xf numFmtId="179" fontId="94" fillId="0" borderId="0">
      <protection locked="0"/>
    </xf>
    <xf numFmtId="200" fontId="5" fillId="0" borderId="0" applyFont="0" applyFill="0" applyBorder="0" applyAlignment="0" applyProtection="0"/>
    <xf numFmtId="0" fontId="59" fillId="16" borderId="0" applyNumberFormat="0" applyBorder="0" applyAlignment="0" applyProtection="0">
      <alignment vertical="center"/>
    </xf>
    <xf numFmtId="0" fontId="165" fillId="0" borderId="0" applyNumberFormat="0" applyAlignment="0">
      <alignment horizontal="left"/>
    </xf>
    <xf numFmtId="0" fontId="70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66" fillId="0" borderId="0" applyNumberFormat="0" applyAlignment="0"/>
    <xf numFmtId="179" fontId="94" fillId="0" borderId="0">
      <protection locked="0"/>
    </xf>
    <xf numFmtId="179" fontId="94" fillId="0" borderId="0">
      <protection locked="0"/>
    </xf>
    <xf numFmtId="228" fontId="64" fillId="0" borderId="0" applyFont="0" applyFill="0" applyBorder="0" applyAlignment="0" applyProtection="0"/>
    <xf numFmtId="0" fontId="59" fillId="2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58" fillId="18" borderId="0" applyNumberFormat="0" applyBorder="0" applyAlignment="0" applyProtection="0">
      <alignment vertical="center"/>
    </xf>
    <xf numFmtId="225" fontId="5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0" fontId="93" fillId="0" borderId="23" applyNumberFormat="0" applyFill="0" applyAlignment="0" applyProtection="0">
      <alignment vertical="center"/>
    </xf>
    <xf numFmtId="189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79" fontId="60" fillId="0" borderId="0">
      <protection locked="0"/>
    </xf>
    <xf numFmtId="14" fontId="95" fillId="0" borderId="0" applyFill="0" applyBorder="0" applyAlignment="0"/>
    <xf numFmtId="0" fontId="59" fillId="16" borderId="0" applyNumberFormat="0" applyBorder="0" applyAlignment="0" applyProtection="0">
      <alignment vertical="center"/>
    </xf>
    <xf numFmtId="38" fontId="139" fillId="0" borderId="27">
      <alignment vertical="center"/>
    </xf>
    <xf numFmtId="0" fontId="59" fillId="16" borderId="0" applyNumberFormat="0" applyBorder="0" applyAlignment="0" applyProtection="0">
      <alignment vertical="center"/>
    </xf>
    <xf numFmtId="38" fontId="139" fillId="0" borderId="27">
      <alignment vertical="center"/>
    </xf>
    <xf numFmtId="0" fontId="59" fillId="16" borderId="0" applyNumberFormat="0" applyBorder="0" applyAlignment="0" applyProtection="0">
      <alignment vertical="center"/>
    </xf>
    <xf numFmtId="176" fontId="74" fillId="0" borderId="0" applyFill="0" applyBorder="0" applyAlignment="0"/>
    <xf numFmtId="196" fontId="5" fillId="0" borderId="0" applyFont="0" applyFill="0" applyBorder="0" applyAlignment="0" applyProtection="0"/>
    <xf numFmtId="0" fontId="119" fillId="0" borderId="0" applyNumberFormat="0" applyFill="0" applyBorder="0" applyAlignment="0" applyProtection="0">
      <alignment vertical="center"/>
    </xf>
    <xf numFmtId="179" fontId="60" fillId="0" borderId="0">
      <protection locked="0"/>
    </xf>
    <xf numFmtId="0" fontId="69" fillId="0" borderId="0" applyNumberFormat="0" applyFill="0" applyBorder="0" applyAlignment="0" applyProtection="0"/>
    <xf numFmtId="0" fontId="159" fillId="0" borderId="0"/>
    <xf numFmtId="0" fontId="59" fillId="16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68" fillId="0" borderId="0">
      <alignment horizontal="left" indent="1"/>
    </xf>
    <xf numFmtId="179" fontId="55" fillId="0" borderId="0">
      <protection locked="0"/>
    </xf>
    <xf numFmtId="2" fontId="101" fillId="0" borderId="0" applyProtection="0"/>
    <xf numFmtId="179" fontId="60" fillId="0" borderId="0">
      <protection locked="0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62" fillId="16" borderId="0" applyNumberFormat="0" applyBorder="0" applyAlignment="0" applyProtection="0"/>
    <xf numFmtId="0" fontId="5" fillId="0" borderId="0">
      <alignment vertical="center"/>
    </xf>
    <xf numFmtId="0" fontId="58" fillId="18" borderId="0" applyNumberFormat="0" applyBorder="0" applyAlignment="0" applyProtection="0">
      <alignment vertical="center"/>
    </xf>
    <xf numFmtId="38" fontId="57" fillId="37" borderId="0" applyNumberFormat="0" applyBorder="0" applyAlignment="0" applyProtection="0"/>
    <xf numFmtId="0" fontId="145" fillId="0" borderId="10">
      <alignment horizontal="left" vertical="center"/>
    </xf>
    <xf numFmtId="0" fontId="59" fillId="16" borderId="0" applyNumberFormat="0" applyBorder="0" applyAlignment="0" applyProtection="0">
      <alignment vertical="center"/>
    </xf>
    <xf numFmtId="202" fontId="5" fillId="0" borderId="0" applyFont="0" applyFill="0" applyBorder="0" applyAlignment="0" applyProtection="0"/>
    <xf numFmtId="0" fontId="56" fillId="66" borderId="0" applyNumberFormat="0" applyBorder="0" applyAlignment="0" applyProtection="0">
      <alignment vertical="center"/>
    </xf>
    <xf numFmtId="0" fontId="145" fillId="0" borderId="0" applyProtection="0"/>
    <xf numFmtId="0" fontId="59" fillId="16" borderId="0" applyNumberFormat="0" applyBorder="0" applyAlignment="0" applyProtection="0">
      <alignment vertical="center"/>
    </xf>
    <xf numFmtId="0" fontId="169" fillId="0" borderId="0" applyNumberFormat="0" applyFill="0" applyBorder="0" applyAlignment="0" applyProtection="0">
      <alignment vertical="top"/>
      <protection locked="0"/>
    </xf>
    <xf numFmtId="0" fontId="59" fillId="16" borderId="0" applyNumberFormat="0" applyBorder="0" applyAlignment="0" applyProtection="0">
      <alignment vertical="center"/>
    </xf>
    <xf numFmtId="10" fontId="57" fillId="2" borderId="1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" fillId="0" borderId="0" applyFont="0" applyFill="0" applyBorder="0" applyAlignment="0" applyProtection="0"/>
    <xf numFmtId="176" fontId="154" fillId="88" borderId="0"/>
    <xf numFmtId="38" fontId="170" fillId="0" borderId="0"/>
    <xf numFmtId="0" fontId="131" fillId="41" borderId="24" applyNumberFormat="0" applyProtection="0">
      <alignment vertical="center"/>
    </xf>
    <xf numFmtId="38" fontId="171" fillId="0" borderId="0"/>
    <xf numFmtId="0" fontId="58" fillId="18" borderId="0" applyNumberFormat="0" applyBorder="0" applyAlignment="0" applyProtection="0">
      <alignment vertical="center"/>
    </xf>
    <xf numFmtId="0" fontId="120" fillId="72" borderId="8">
      <protection locked="0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45" fillId="0" borderId="0"/>
    <xf numFmtId="0" fontId="5" fillId="0" borderId="0" applyFont="0" applyFill="0">
      <alignment horizontal="fill"/>
    </xf>
    <xf numFmtId="176" fontId="74" fillId="0" borderId="0" applyFill="0" applyBorder="0" applyAlignment="0"/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76" fontId="172" fillId="89" borderId="0"/>
    <xf numFmtId="179" fontId="60" fillId="0" borderId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5" fillId="0" borderId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21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2" fillId="16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90" fontId="5" fillId="0" borderId="0" applyFont="0" applyFill="0" applyBorder="0" applyAlignment="0" applyProtection="0"/>
    <xf numFmtId="0" fontId="106" fillId="0" borderId="0"/>
    <xf numFmtId="0" fontId="59" fillId="16" borderId="0" applyNumberFormat="0" applyBorder="0" applyAlignment="0" applyProtection="0">
      <alignment vertical="center"/>
    </xf>
    <xf numFmtId="37" fontId="147" fillId="0" borderId="0"/>
    <xf numFmtId="0" fontId="140" fillId="0" borderId="0" applyNumberFormat="0" applyFill="0">
      <alignment horizontal="left" vertical="center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7" fillId="26" borderId="24" applyNumberFormat="0" applyProtection="0">
      <alignment horizontal="left" vertical="top" indent="1"/>
    </xf>
    <xf numFmtId="179" fontId="100" fillId="0" borderId="0">
      <protection locked="0"/>
    </xf>
    <xf numFmtId="0" fontId="173" fillId="0" borderId="0">
      <alignment vertical="center"/>
    </xf>
    <xf numFmtId="0" fontId="58" fillId="18" borderId="0" applyNumberFormat="0" applyBorder="0" applyAlignment="0" applyProtection="0">
      <alignment vertical="center"/>
    </xf>
    <xf numFmtId="0" fontId="173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4" fillId="0" borderId="0"/>
    <xf numFmtId="43" fontId="5" fillId="0" borderId="0" applyFont="0" applyFill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38" fillId="0" borderId="0"/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" fillId="41" borderId="20" applyNumberFormat="0" applyFont="0" applyAlignment="0" applyProtection="0">
      <alignment vertical="center"/>
    </xf>
    <xf numFmtId="0" fontId="62" fillId="16" borderId="0" applyNumberFormat="0" applyBorder="0" applyAlignment="0" applyProtection="0"/>
    <xf numFmtId="0" fontId="69" fillId="0" borderId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22" fillId="37" borderId="26" applyNumberFormat="0" applyAlignment="0" applyProtection="0">
      <alignment vertical="center"/>
    </xf>
    <xf numFmtId="40" fontId="174" fillId="2" borderId="0">
      <alignment horizontal="right"/>
    </xf>
    <xf numFmtId="221" fontId="60" fillId="0" borderId="0">
      <protection locked="0"/>
    </xf>
    <xf numFmtId="201" fontId="5" fillId="0" borderId="0" applyFont="0" applyFill="0" applyBorder="0" applyAlignment="0" applyProtection="0"/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0" fontId="64" fillId="0" borderId="0" applyFont="0" applyFill="0" applyBorder="0" applyAlignment="0" applyProtection="0"/>
    <xf numFmtId="0" fontId="59" fillId="16" borderId="0" applyNumberFormat="0" applyBorder="0" applyAlignment="0" applyProtection="0">
      <alignment vertical="center"/>
    </xf>
    <xf numFmtId="0" fontId="64" fillId="0" borderId="0"/>
    <xf numFmtId="0" fontId="58" fillId="18" borderId="0" applyNumberFormat="0" applyBorder="0" applyAlignment="0" applyProtection="0">
      <alignment vertical="center"/>
    </xf>
    <xf numFmtId="0" fontId="57" fillId="37" borderId="1"/>
    <xf numFmtId="9" fontId="5" fillId="0" borderId="0" applyFont="0" applyFill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95" fillId="43" borderId="24" applyNumberFormat="0" applyProtection="0">
      <alignment horizontal="right" vertical="center"/>
    </xf>
    <xf numFmtId="0" fontId="139" fillId="0" borderId="34" applyNumberFormat="0" applyBorder="0"/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40" fontId="5" fillId="0" borderId="0" applyFont="0" applyFill="0" applyBorder="0" applyAlignment="0" applyProtection="0"/>
    <xf numFmtId="193" fontId="74" fillId="0" borderId="0" applyFill="0" applyBorder="0" applyAlignment="0"/>
    <xf numFmtId="0" fontId="59" fillId="16" borderId="0" applyNumberFormat="0" applyBorder="0" applyAlignment="0" applyProtection="0">
      <alignment vertical="center"/>
    </xf>
    <xf numFmtId="198" fontId="175" fillId="0" borderId="0"/>
    <xf numFmtId="15" fontId="5" fillId="0" borderId="0" applyFont="0" applyFill="0" applyBorder="0" applyAlignment="0" applyProtection="0"/>
    <xf numFmtId="0" fontId="59" fillId="16" borderId="0" applyNumberFormat="0" applyBorder="0" applyAlignment="0" applyProtection="0">
      <alignment vertical="center"/>
    </xf>
    <xf numFmtId="0" fontId="62" fillId="78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148" fillId="0" borderId="30">
      <alignment horizontal="center"/>
    </xf>
    <xf numFmtId="232" fontId="64" fillId="18" borderId="0">
      <alignment vertical="center"/>
    </xf>
    <xf numFmtId="0" fontId="157" fillId="26" borderId="24" applyNumberFormat="0" applyProtection="0">
      <alignment horizontal="left" vertical="center" indent="1"/>
    </xf>
    <xf numFmtId="0" fontId="59" fillId="16" borderId="0" applyNumberFormat="0" applyBorder="0" applyAlignment="0" applyProtection="0">
      <alignment vertical="center"/>
    </xf>
    <xf numFmtId="230" fontId="142" fillId="0" borderId="0" applyFont="0" applyFill="0" applyBorder="0" applyAlignment="0" applyProtection="0"/>
    <xf numFmtId="179" fontId="94" fillId="0" borderId="0">
      <protection locked="0"/>
    </xf>
    <xf numFmtId="0" fontId="157" fillId="54" borderId="0" applyNumberFormat="0" applyProtection="0">
      <alignment horizontal="left" vertical="center" indent="1"/>
    </xf>
    <xf numFmtId="0" fontId="54" fillId="28" borderId="0" applyNumberFormat="0" applyBorder="0" applyAlignment="0" applyProtection="0">
      <alignment vertical="center"/>
    </xf>
    <xf numFmtId="0" fontId="95" fillId="64" borderId="24" applyNumberFormat="0" applyProtection="0">
      <alignment horizontal="right" vertical="center"/>
    </xf>
    <xf numFmtId="179" fontId="55" fillId="0" borderId="0">
      <protection locked="0"/>
    </xf>
    <xf numFmtId="0" fontId="58" fillId="1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95" fillId="90" borderId="24" applyNumberFormat="0" applyProtection="0">
      <alignment horizontal="right" vertical="center"/>
    </xf>
    <xf numFmtId="0" fontId="62" fillId="78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95" fillId="30" borderId="24" applyNumberFormat="0" applyProtection="0">
      <alignment horizontal="right" vertical="center"/>
    </xf>
    <xf numFmtId="0" fontId="62" fillId="78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157" fillId="91" borderId="35" applyNumberFormat="0" applyProtection="0">
      <alignment horizontal="left" vertical="center" indent="1"/>
    </xf>
    <xf numFmtId="0" fontId="176" fillId="80" borderId="0" applyNumberFormat="0" applyProtection="0">
      <alignment horizontal="left" vertical="center" indent="1"/>
    </xf>
    <xf numFmtId="0" fontId="95" fillId="54" borderId="24" applyNumberFormat="0" applyProtection="0">
      <alignment horizontal="right" vertical="center"/>
    </xf>
    <xf numFmtId="179" fontId="60" fillId="0" borderId="0">
      <protection locked="0"/>
    </xf>
    <xf numFmtId="0" fontId="120" fillId="72" borderId="8">
      <protection locked="0"/>
    </xf>
    <xf numFmtId="0" fontId="95" fillId="67" borderId="0" applyNumberFormat="0" applyProtection="0">
      <alignment horizontal="left" vertical="center" indent="1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64" fillId="80" borderId="24" applyNumberFormat="0" applyProtection="0">
      <alignment horizontal="left" vertical="top" indent="1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4" fillId="67" borderId="24" applyNumberFormat="0" applyProtection="0">
      <alignment horizontal="left" vertical="top" indent="1"/>
    </xf>
    <xf numFmtId="0" fontId="58" fillId="1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94" fillId="0" borderId="0">
      <protection locked="0"/>
    </xf>
    <xf numFmtId="0" fontId="95" fillId="41" borderId="24" applyNumberFormat="0" applyProtection="0">
      <alignment horizontal="left" vertical="center" indent="1"/>
    </xf>
    <xf numFmtId="0" fontId="58" fillId="18" borderId="0" applyNumberFormat="0" applyBorder="0" applyAlignment="0" applyProtection="0">
      <alignment vertical="center"/>
    </xf>
    <xf numFmtId="0" fontId="95" fillId="54" borderId="24" applyNumberFormat="0" applyProtection="0">
      <alignment horizontal="left" vertical="top" indent="1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214" fontId="139" fillId="0" borderId="0">
      <alignment horizontal="center"/>
    </xf>
    <xf numFmtId="0" fontId="128" fillId="0" borderId="1">
      <alignment horizontal="center"/>
    </xf>
    <xf numFmtId="0" fontId="64" fillId="0" borderId="0"/>
    <xf numFmtId="0" fontId="36" fillId="0" borderId="0">
      <alignment vertical="center"/>
    </xf>
    <xf numFmtId="0" fontId="128" fillId="0" borderId="0">
      <alignment horizontal="center" vertical="center"/>
    </xf>
    <xf numFmtId="0" fontId="58" fillId="31" borderId="0" applyNumberFormat="0" applyBorder="0" applyAlignment="0" applyProtection="0">
      <alignment vertical="center"/>
    </xf>
    <xf numFmtId="0" fontId="146" fillId="0" borderId="0"/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49" fontId="95" fillId="0" borderId="0" applyFill="0" applyBorder="0" applyAlignment="0"/>
    <xf numFmtId="233" fontId="64" fillId="0" borderId="0" applyFill="0" applyBorder="0" applyAlignment="0"/>
    <xf numFmtId="231" fontId="64" fillId="0" borderId="0" applyFill="0" applyBorder="0" applyAlignment="0"/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40" fontId="177" fillId="0" borderId="0"/>
    <xf numFmtId="0" fontId="59" fillId="2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18" fillId="0" borderId="36">
      <alignment horizontal="left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01" fillId="0" borderId="37" applyProtection="0"/>
    <xf numFmtId="0" fontId="58" fillId="18" borderId="0" applyNumberFormat="0" applyBorder="0" applyAlignment="0" applyProtection="0">
      <alignment vertical="center"/>
    </xf>
    <xf numFmtId="0" fontId="101" fillId="0" borderId="37" applyProtection="0"/>
    <xf numFmtId="0" fontId="58" fillId="18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79" fontId="60" fillId="0" borderId="0">
      <protection locked="0"/>
    </xf>
    <xf numFmtId="43" fontId="5" fillId="0" borderId="0" applyFont="0" applyFill="0" applyBorder="0" applyAlignment="0" applyProtection="0">
      <alignment vertical="center"/>
    </xf>
    <xf numFmtId="179" fontId="94" fillId="0" borderId="0">
      <protection locked="0"/>
    </xf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179" fontId="60" fillId="0" borderId="0">
      <protection locked="0"/>
    </xf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60" fillId="0" borderId="0">
      <protection locked="0"/>
    </xf>
    <xf numFmtId="0" fontId="127" fillId="0" borderId="0" applyNumberFormat="0" applyFill="0" applyBorder="0" applyAlignment="0" applyProtection="0">
      <alignment vertical="center"/>
    </xf>
    <xf numFmtId="0" fontId="62" fillId="16" borderId="0" applyNumberFormat="0" applyBorder="0" applyAlignment="0" applyProtection="0"/>
    <xf numFmtId="0" fontId="92" fillId="18" borderId="0" applyNumberFormat="0" applyBorder="0" applyAlignment="0" applyProtection="0">
      <alignment vertical="center"/>
    </xf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122" fillId="37" borderId="26" applyNumberFormat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60" fillId="0" borderId="0">
      <protection locked="0"/>
    </xf>
    <xf numFmtId="0" fontId="58" fillId="18" borderId="0" applyNumberFormat="0" applyBorder="0" applyAlignment="0" applyProtection="0">
      <alignment vertical="center"/>
    </xf>
    <xf numFmtId="179" fontId="60" fillId="0" borderId="0">
      <protection locked="0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79" fontId="60" fillId="0" borderId="0">
      <protection locked="0"/>
    </xf>
    <xf numFmtId="0" fontId="58" fillId="18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102" fillId="34" borderId="18" applyNumberFormat="0" applyAlignment="0" applyProtection="0">
      <alignment vertical="center"/>
    </xf>
    <xf numFmtId="0" fontId="5" fillId="0" borderId="0"/>
    <xf numFmtId="0" fontId="59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179" fontId="60" fillId="0" borderId="0">
      <protection locked="0"/>
    </xf>
    <xf numFmtId="0" fontId="5" fillId="0" borderId="0" applyFont="0" applyFill="0" applyBorder="0" applyAlignment="0" applyProtection="0"/>
    <xf numFmtId="0" fontId="58" fillId="18" borderId="0" applyNumberFormat="0" applyBorder="0" applyAlignment="0" applyProtection="0">
      <alignment vertical="center"/>
    </xf>
    <xf numFmtId="179" fontId="60" fillId="0" borderId="0">
      <protection locked="0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29" fillId="0" borderId="38" applyNumberFormat="0" applyFill="0" applyAlignment="0" applyProtection="0">
      <alignment vertical="center"/>
    </xf>
    <xf numFmtId="179" fontId="60" fillId="0" borderId="0">
      <protection locked="0"/>
    </xf>
    <xf numFmtId="179" fontId="60" fillId="0" borderId="0">
      <protection locked="0"/>
    </xf>
    <xf numFmtId="0" fontId="178" fillId="18" borderId="0" applyNumberFormat="0" applyBorder="0" applyAlignment="0" applyProtection="0">
      <alignment vertical="center"/>
    </xf>
    <xf numFmtId="0" fontId="62" fillId="78" borderId="0" applyNumberFormat="0" applyBorder="0" applyAlignment="0" applyProtection="0"/>
    <xf numFmtId="179" fontId="60" fillId="0" borderId="0">
      <protection locked="0"/>
    </xf>
    <xf numFmtId="179" fontId="60" fillId="0" borderId="0">
      <protection locked="0"/>
    </xf>
    <xf numFmtId="179" fontId="60" fillId="0" borderId="0">
      <protection locked="0"/>
    </xf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179" fontId="60" fillId="0" borderId="0">
      <protection locked="0"/>
    </xf>
    <xf numFmtId="179" fontId="60" fillId="0" borderId="0">
      <protection locked="0"/>
    </xf>
    <xf numFmtId="0" fontId="58" fillId="18" borderId="0" applyNumberFormat="0" applyBorder="0" applyAlignment="0" applyProtection="0">
      <alignment vertical="center"/>
    </xf>
    <xf numFmtId="179" fontId="60" fillId="0" borderId="0">
      <protection locked="0"/>
    </xf>
    <xf numFmtId="179" fontId="60" fillId="0" borderId="0">
      <protection locked="0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27" fillId="0" borderId="1">
      <alignment horizontal="distributed" vertical="center" wrapText="1"/>
    </xf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60" fillId="0" borderId="0">
      <protection locked="0"/>
    </xf>
    <xf numFmtId="179" fontId="60" fillId="0" borderId="0">
      <protection locked="0"/>
    </xf>
    <xf numFmtId="179" fontId="60" fillId="0" borderId="0">
      <protection locked="0"/>
    </xf>
    <xf numFmtId="0" fontId="5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5" fillId="0" borderId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60" fillId="0" borderId="0">
      <protection locked="0"/>
    </xf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/>
    <xf numFmtId="235" fontId="5" fillId="0" borderId="0" applyFont="0" applyFill="0" applyBorder="0" applyAlignment="0" applyProtection="0"/>
    <xf numFmtId="0" fontId="102" fillId="34" borderId="18" applyNumberFormat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179" fontId="60" fillId="0" borderId="0">
      <protection locked="0"/>
    </xf>
    <xf numFmtId="179" fontId="60" fillId="0" borderId="0">
      <protection locked="0"/>
    </xf>
    <xf numFmtId="0" fontId="54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78" fillId="18" borderId="0" applyNumberFormat="0" applyBorder="0" applyAlignment="0" applyProtection="0">
      <alignment vertical="center"/>
    </xf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60" fillId="0" borderId="0">
      <protection locked="0"/>
    </xf>
    <xf numFmtId="0" fontId="58" fillId="18" borderId="0" applyNumberFormat="0" applyBorder="0" applyAlignment="0" applyProtection="0">
      <alignment vertical="center"/>
    </xf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179" fontId="94" fillId="0" borderId="0">
      <protection locked="0"/>
    </xf>
    <xf numFmtId="179" fontId="94" fillId="0" borderId="0">
      <protection locked="0"/>
    </xf>
    <xf numFmtId="0" fontId="58" fillId="18" borderId="0" applyNumberFormat="0" applyBorder="0" applyAlignment="0" applyProtection="0">
      <alignment vertical="center"/>
    </xf>
    <xf numFmtId="179" fontId="94" fillId="0" borderId="0">
      <protection locked="0"/>
    </xf>
    <xf numFmtId="0" fontId="144" fillId="2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94" fillId="0" borderId="0">
      <protection locked="0"/>
    </xf>
    <xf numFmtId="179" fontId="94" fillId="0" borderId="0">
      <protection locked="0"/>
    </xf>
    <xf numFmtId="0" fontId="58" fillId="18" borderId="0" applyNumberFormat="0" applyBorder="0" applyAlignment="0" applyProtection="0">
      <alignment vertical="center"/>
    </xf>
    <xf numFmtId="179" fontId="94" fillId="0" borderId="0">
      <protection locked="0"/>
    </xf>
    <xf numFmtId="179" fontId="94" fillId="0" borderId="0">
      <protection locked="0"/>
    </xf>
    <xf numFmtId="0" fontId="59" fillId="16" borderId="0" applyNumberFormat="0" applyBorder="0" applyAlignment="0" applyProtection="0">
      <alignment vertical="center"/>
    </xf>
    <xf numFmtId="179" fontId="94" fillId="0" borderId="0">
      <protection locked="0"/>
    </xf>
    <xf numFmtId="179" fontId="94" fillId="0" borderId="0">
      <protection locked="0"/>
    </xf>
    <xf numFmtId="179" fontId="94" fillId="0" borderId="0">
      <protection locked="0"/>
    </xf>
    <xf numFmtId="179" fontId="94" fillId="0" borderId="0">
      <protection locked="0"/>
    </xf>
    <xf numFmtId="0" fontId="59" fillId="28" borderId="0" applyNumberFormat="0" applyBorder="0" applyAlignment="0" applyProtection="0">
      <alignment vertical="center"/>
    </xf>
    <xf numFmtId="179" fontId="94" fillId="0" borderId="0">
      <protection locked="0"/>
    </xf>
    <xf numFmtId="179" fontId="94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62" fillId="78" borderId="0" applyNumberFormat="0" applyBorder="0" applyAlignment="0" applyProtection="0"/>
    <xf numFmtId="179" fontId="94" fillId="0" borderId="0">
      <protection locked="0"/>
    </xf>
    <xf numFmtId="179" fontId="94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94" fillId="0" borderId="0">
      <protection locked="0"/>
    </xf>
    <xf numFmtId="0" fontId="92" fillId="75" borderId="0" applyNumberFormat="0" applyBorder="0" applyAlignment="0" applyProtection="0"/>
    <xf numFmtId="179" fontId="94" fillId="0" borderId="0">
      <protection locked="0"/>
    </xf>
    <xf numFmtId="179" fontId="94" fillId="0" borderId="0">
      <protection locked="0"/>
    </xf>
    <xf numFmtId="179" fontId="94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94" fillId="0" borderId="0">
      <protection locked="0"/>
    </xf>
    <xf numFmtId="179" fontId="94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79" fontId="94" fillId="0" borderId="0">
      <protection locked="0"/>
    </xf>
    <xf numFmtId="179" fontId="94" fillId="0" borderId="0">
      <protection locked="0"/>
    </xf>
    <xf numFmtId="179" fontId="94" fillId="0" borderId="0">
      <protection locked="0"/>
    </xf>
    <xf numFmtId="0" fontId="137" fillId="16" borderId="0" applyNumberFormat="0" applyBorder="0" applyAlignment="0" applyProtection="0">
      <alignment vertical="center"/>
    </xf>
    <xf numFmtId="179" fontId="94" fillId="0" borderId="0">
      <protection locked="0"/>
    </xf>
    <xf numFmtId="179" fontId="94" fillId="0" borderId="0">
      <protection locked="0"/>
    </xf>
    <xf numFmtId="0" fontId="58" fillId="1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79" fontId="94" fillId="0" borderId="0">
      <protection locked="0"/>
    </xf>
    <xf numFmtId="0" fontId="58" fillId="18" borderId="0" applyNumberFormat="0" applyBorder="0" applyAlignment="0" applyProtection="0">
      <alignment vertical="center"/>
    </xf>
    <xf numFmtId="179" fontId="94" fillId="0" borderId="0">
      <protection locked="0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79" fontId="94" fillId="0" borderId="0">
      <protection locked="0"/>
    </xf>
    <xf numFmtId="0" fontId="62" fillId="16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179" fontId="94" fillId="0" borderId="0">
      <protection locked="0"/>
    </xf>
    <xf numFmtId="0" fontId="92" fillId="18" borderId="0" applyNumberFormat="0" applyBorder="0" applyAlignment="0" applyProtection="0"/>
    <xf numFmtId="0" fontId="59" fillId="28" borderId="0" applyNumberFormat="0" applyBorder="0" applyAlignment="0" applyProtection="0">
      <alignment vertical="center"/>
    </xf>
    <xf numFmtId="179" fontId="94" fillId="0" borderId="0">
      <protection locked="0"/>
    </xf>
    <xf numFmtId="179" fontId="94" fillId="0" borderId="0">
      <protection locked="0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9" fontId="94" fillId="0" borderId="0">
      <protection locked="0"/>
    </xf>
    <xf numFmtId="0" fontId="59" fillId="16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59" fillId="16" borderId="0" applyNumberFormat="0" applyBorder="0" applyAlignment="0" applyProtection="0">
      <alignment vertical="center"/>
    </xf>
    <xf numFmtId="0" fontId="64" fillId="0" borderId="4" applyNumberFormat="0" applyFill="0" applyProtection="0">
      <alignment horizontal="right"/>
    </xf>
    <xf numFmtId="0" fontId="161" fillId="0" borderId="39" applyNumberFormat="0" applyFill="0" applyAlignment="0" applyProtection="0"/>
    <xf numFmtId="0" fontId="59" fillId="16" borderId="0" applyNumberFormat="0" applyBorder="0" applyAlignment="0" applyProtection="0">
      <alignment vertical="center"/>
    </xf>
    <xf numFmtId="0" fontId="62" fillId="78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161" fillId="0" borderId="39" applyNumberFormat="0" applyFill="0" applyAlignment="0" applyProtection="0"/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79" fillId="0" borderId="12" applyNumberFormat="0" applyFill="0" applyAlignment="0" applyProtection="0">
      <alignment vertical="center"/>
    </xf>
    <xf numFmtId="0" fontId="179" fillId="0" borderId="12" applyNumberFormat="0" applyFill="0" applyAlignment="0" applyProtection="0"/>
    <xf numFmtId="0" fontId="59" fillId="16" borderId="0" applyNumberFormat="0" applyBorder="0" applyAlignment="0" applyProtection="0">
      <alignment vertical="center"/>
    </xf>
    <xf numFmtId="0" fontId="179" fillId="0" borderId="12" applyNumberFormat="0" applyFill="0" applyAlignment="0" applyProtection="0"/>
    <xf numFmtId="0" fontId="59" fillId="16" borderId="0" applyNumberFormat="0" applyBorder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93" fillId="0" borderId="23" applyNumberFormat="0" applyFill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29" fillId="0" borderId="40" applyNumberFormat="0" applyFill="0" applyAlignment="0" applyProtection="0"/>
    <xf numFmtId="0" fontId="70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29" fillId="0" borderId="40" applyNumberFormat="0" applyFill="0" applyAlignment="0" applyProtection="0"/>
    <xf numFmtId="0" fontId="93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129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0" fontId="129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59" fillId="16" borderId="0" applyNumberFormat="0" applyBorder="0" applyAlignment="0" applyProtection="0">
      <alignment vertical="center"/>
    </xf>
    <xf numFmtId="0" fontId="125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25" fillId="18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81" fillId="0" borderId="0">
      <alignment horizontal="centerContinuous" vertical="center"/>
    </xf>
    <xf numFmtId="0" fontId="181" fillId="0" borderId="0">
      <alignment horizontal="centerContinuous" vertical="center"/>
    </xf>
    <xf numFmtId="0" fontId="5" fillId="0" borderId="0"/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181" fillId="0" borderId="0">
      <alignment horizontal="centerContinuous"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181" fillId="0" borderId="0">
      <alignment horizontal="centerContinuous" vertical="center"/>
    </xf>
    <xf numFmtId="0" fontId="59" fillId="16" borderId="0" applyNumberFormat="0" applyBorder="0" applyAlignment="0" applyProtection="0">
      <alignment vertical="center"/>
    </xf>
    <xf numFmtId="0" fontId="92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182" fillId="0" borderId="4" applyNumberFormat="0" applyFill="0" applyProtection="0">
      <alignment horizontal="center"/>
    </xf>
    <xf numFmtId="0" fontId="59" fillId="16" borderId="0" applyNumberFormat="0" applyBorder="0" applyAlignment="0" applyProtection="0">
      <alignment vertical="center"/>
    </xf>
    <xf numFmtId="0" fontId="92" fillId="31" borderId="0" applyNumberFormat="0" applyBorder="0" applyAlignment="0" applyProtection="0">
      <alignment vertical="center"/>
    </xf>
    <xf numFmtId="0" fontId="182" fillId="0" borderId="4" applyNumberFormat="0" applyFill="0" applyProtection="0">
      <alignment horizontal="center"/>
    </xf>
    <xf numFmtId="0" fontId="110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183" fillId="0" borderId="0"/>
    <xf numFmtId="0" fontId="184" fillId="0" borderId="9" applyNumberFormat="0" applyFill="0" applyProtection="0">
      <alignment horizontal="center"/>
    </xf>
    <xf numFmtId="0" fontId="59" fillId="16" borderId="0" applyNumberFormat="0" applyBorder="0" applyAlignment="0" applyProtection="0">
      <alignment vertical="center"/>
    </xf>
    <xf numFmtId="0" fontId="184" fillId="0" borderId="9" applyNumberFormat="0" applyFill="0" applyProtection="0">
      <alignment horizont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" fillId="41" borderId="20" applyNumberFormat="0" applyFont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185" fillId="16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" fillId="0" borderId="0"/>
    <xf numFmtId="0" fontId="150" fillId="59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2" fillId="16" borderId="0" applyNumberFormat="0" applyBorder="0" applyAlignment="0" applyProtection="0"/>
    <xf numFmtId="0" fontId="59" fillId="28" borderId="0" applyNumberFormat="0" applyBorder="0" applyAlignment="0" applyProtection="0">
      <alignment vertical="center"/>
    </xf>
    <xf numFmtId="0" fontId="62" fillId="78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93" fontId="5" fillId="0" borderId="0" applyFont="0" applyFill="0" applyBorder="0" applyAlignment="0" applyProtection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86" fillId="59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" fillId="0" borderId="0"/>
    <xf numFmtId="0" fontId="59" fillId="16" borderId="0" applyNumberFormat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top"/>
      <protection locked="0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top"/>
      <protection locked="0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2" fillId="16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6" fillId="7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92" fillId="18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6" fillId="80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92" fillId="18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6" fillId="71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2" fillId="78" borderId="0" applyNumberFormat="0" applyBorder="0" applyAlignment="0" applyProtection="0"/>
    <xf numFmtId="0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/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102" fillId="34" borderId="18" applyNumberFormat="0" applyAlignment="0" applyProtection="0">
      <alignment vertical="center"/>
    </xf>
    <xf numFmtId="0" fontId="5" fillId="0" borderId="0"/>
    <xf numFmtId="0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44" fillId="28" borderId="0" applyNumberFormat="0" applyBorder="0" applyAlignment="0" applyProtection="0">
      <alignment vertical="center"/>
    </xf>
    <xf numFmtId="0" fontId="144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2" fillId="78" borderId="0" applyNumberFormat="0" applyBorder="0" applyAlignment="0" applyProtection="0"/>
    <xf numFmtId="0" fontId="62" fillId="16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58" fillId="81" borderId="31" applyNumberFormat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7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" fillId="0" borderId="0"/>
    <xf numFmtId="0" fontId="59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2" fillId="78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62" fillId="16" borderId="0" applyNumberFormat="0" applyBorder="0" applyAlignment="0" applyProtection="0"/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2" fillId="78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92" fillId="7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62" fillId="78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125" fillId="18" borderId="0" applyNumberFormat="0" applyBorder="0" applyAlignment="0" applyProtection="0">
      <alignment vertical="center"/>
    </xf>
    <xf numFmtId="0" fontId="178" fillId="18" borderId="0" applyNumberFormat="0" applyBorder="0" applyAlignment="0" applyProtection="0">
      <alignment vertical="center"/>
    </xf>
    <xf numFmtId="0" fontId="92" fillId="75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62" fillId="16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62" fillId="16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62" fillId="78" borderId="0" applyNumberFormat="0" applyBorder="0" applyAlignment="0" applyProtection="0"/>
    <xf numFmtId="0" fontId="62" fillId="78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62" fillId="16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2" fillId="78" borderId="0" applyNumberFormat="0" applyBorder="0" applyAlignment="0" applyProtection="0"/>
    <xf numFmtId="0" fontId="62" fillId="78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62" fillId="16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62" fillId="78" borderId="0" applyNumberFormat="0" applyBorder="0" applyAlignment="0" applyProtection="0"/>
    <xf numFmtId="0" fontId="110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88" fillId="16" borderId="0" applyNumberFormat="0" applyBorder="0" applyAlignment="0" applyProtection="0"/>
    <xf numFmtId="0" fontId="62" fillId="78" borderId="0" applyNumberFormat="0" applyBorder="0" applyAlignment="0" applyProtection="0"/>
    <xf numFmtId="0" fontId="62" fillId="16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79" fontId="94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62" fillId="78" borderId="0" applyNumberFormat="0" applyBorder="0" applyAlignment="0" applyProtection="0"/>
    <xf numFmtId="0" fontId="17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02" fillId="34" borderId="18" applyNumberFormat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2" fillId="78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62" fillId="78" borderId="0" applyNumberFormat="0" applyBorder="0" applyAlignment="0" applyProtection="0"/>
    <xf numFmtId="0" fontId="110" fillId="16" borderId="0" applyNumberFormat="0" applyBorder="0" applyAlignment="0" applyProtection="0">
      <alignment vertical="center"/>
    </xf>
    <xf numFmtId="0" fontId="18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62" fillId="78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90" fillId="0" borderId="0" applyNumberFormat="0" applyFill="0" applyBorder="0" applyAlignment="0" applyProtection="0">
      <alignment vertical="top"/>
      <protection locked="0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92" fillId="75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25" fillId="18" borderId="0" applyNumberFormat="0" applyBorder="0" applyAlignment="0" applyProtection="0">
      <alignment vertical="center"/>
    </xf>
    <xf numFmtId="0" fontId="62" fillId="16" borderId="0" applyNumberFormat="0" applyBorder="0" applyAlignment="0" applyProtection="0"/>
    <xf numFmtId="0" fontId="92" fillId="18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9" fillId="28" borderId="0" applyNumberFormat="0" applyBorder="0" applyAlignment="0" applyProtection="0">
      <alignment vertical="center"/>
    </xf>
    <xf numFmtId="0" fontId="5" fillId="0" borderId="0"/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92" fillId="18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44" fillId="16" borderId="0" applyNumberFormat="0" applyBorder="0" applyAlignment="0" applyProtection="0">
      <alignment vertical="center"/>
    </xf>
    <xf numFmtId="0" fontId="144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92" fillId="18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2" fillId="78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62" fillId="0" borderId="33" applyNumberFormat="0" applyFill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84" fillId="0" borderId="9" applyNumberFormat="0" applyFill="0" applyProtection="0">
      <alignment horizontal="left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137" fillId="16" borderId="0" applyNumberFormat="0" applyBorder="0" applyAlignment="0" applyProtection="0">
      <alignment vertical="center"/>
    </xf>
    <xf numFmtId="0" fontId="137" fillId="16" borderId="0" applyNumberFormat="0" applyBorder="0" applyAlignment="0" applyProtection="0">
      <alignment vertical="center"/>
    </xf>
    <xf numFmtId="0" fontId="92" fillId="18" borderId="0" applyNumberFormat="0" applyBorder="0" applyAlignment="0" applyProtection="0"/>
    <xf numFmtId="0" fontId="137" fillId="16" borderId="0" applyNumberFormat="0" applyBorder="0" applyAlignment="0" applyProtection="0">
      <alignment vertical="center"/>
    </xf>
    <xf numFmtId="0" fontId="137" fillId="16" borderId="0" applyNumberFormat="0" applyBorder="0" applyAlignment="0" applyProtection="0">
      <alignment vertical="center"/>
    </xf>
    <xf numFmtId="0" fontId="13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7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85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4" fillId="0" borderId="0"/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92" fillId="18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206" fontId="69" fillId="0" borderId="0" applyFont="0" applyFill="0" applyBorder="0" applyAlignment="0" applyProtection="0"/>
    <xf numFmtId="0" fontId="59" fillId="16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92" fillId="18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44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91" fillId="18" borderId="0" applyNumberFormat="0" applyBorder="0" applyAlignment="0" applyProtection="0">
      <alignment vertical="center"/>
    </xf>
    <xf numFmtId="0" fontId="159" fillId="0" borderId="0" applyFill="0" applyBorder="0" applyAlignment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85" fillId="37" borderId="18" applyNumberFormat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6" fillId="7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top"/>
      <protection locked="0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202" fontId="5" fillId="0" borderId="0" applyFont="0" applyFill="0" applyBorder="0" applyAlignment="0" applyProtection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60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6" fillId="6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22" fillId="37" borderId="26" applyNumberFormat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58" fillId="81" borderId="31" applyNumberFormat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92" fillId="75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2" fillId="78" borderId="0" applyNumberFormat="0" applyBorder="0" applyAlignment="0" applyProtection="0"/>
    <xf numFmtId="0" fontId="110" fillId="16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" fillId="0" borderId="0"/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92" fillId="75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92" fillId="75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8" fillId="0" borderId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8" fillId="0" borderId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202" fontId="5" fillId="0" borderId="0" applyFont="0" applyFill="0" applyBorder="0" applyAlignment="0" applyProtection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8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86" fillId="7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92" fillId="18" borderId="0" applyNumberFormat="0" applyBorder="0" applyAlignment="0" applyProtection="0"/>
    <xf numFmtId="0" fontId="92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" fillId="41" borderId="20" applyNumberFormat="0" applyFont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92" fillId="75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2" fillId="78" borderId="0" applyNumberFormat="0" applyBorder="0" applyAlignment="0" applyProtection="0"/>
    <xf numFmtId="0" fontId="5" fillId="0" borderId="0"/>
    <xf numFmtId="0" fontId="58" fillId="18" borderId="0" applyNumberFormat="0" applyBorder="0" applyAlignment="0" applyProtection="0">
      <alignment vertical="center"/>
    </xf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6" fillId="6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92" fillId="18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12" fillId="0" borderId="25" applyNumberFormat="0" applyFill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" fillId="0" borderId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12" fillId="0" borderId="25" applyNumberFormat="0" applyFill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202" fontId="5" fillId="0" borderId="0" applyFont="0" applyFill="0" applyBorder="0" applyAlignment="0" applyProtection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86" fontId="142" fillId="0" borderId="0" applyFont="0" applyFill="0" applyBorder="0" applyAlignment="0" applyProtection="0"/>
    <xf numFmtId="0" fontId="58" fillId="18" borderId="0" applyNumberFormat="0" applyBorder="0" applyAlignment="0" applyProtection="0">
      <alignment vertical="center"/>
    </xf>
    <xf numFmtId="179" fontId="5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12" fillId="0" borderId="25" applyNumberFormat="0" applyFill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" fillId="0" borderId="0"/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" fillId="0" borderId="0"/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85" fillId="37" borderId="18" applyNumberFormat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79" fontId="55" fillId="0" borderId="0">
      <protection locked="0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02" fillId="34" borderId="18" applyNumberFormat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92" fillId="18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92" fillId="18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10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59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92" fillId="75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79" fontId="94" fillId="0" borderId="0">
      <protection locked="0"/>
    </xf>
    <xf numFmtId="0" fontId="92" fillId="31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38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8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95" fillId="0" borderId="0"/>
    <xf numFmtId="0" fontId="5" fillId="0" borderId="0">
      <alignment vertical="center"/>
    </xf>
    <xf numFmtId="0" fontId="38" fillId="0" borderId="0"/>
    <xf numFmtId="0" fontId="5" fillId="0" borderId="0">
      <alignment vertical="center"/>
    </xf>
    <xf numFmtId="0" fontId="64" fillId="0" borderId="0"/>
    <xf numFmtId="0" fontId="5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158" fillId="81" borderId="31" applyNumberFormat="0" applyAlignment="0" applyProtection="0">
      <alignment vertical="center"/>
    </xf>
    <xf numFmtId="0" fontId="5" fillId="0" borderId="0"/>
    <xf numFmtId="0" fontId="92" fillId="18" borderId="0" applyNumberFormat="0" applyBorder="0" applyAlignment="0" applyProtection="0"/>
    <xf numFmtId="0" fontId="70" fillId="1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10" fillId="0" borderId="0">
      <alignment vertical="center"/>
    </xf>
    <xf numFmtId="0" fontId="5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8" fillId="31" borderId="0" applyNumberFormat="0" applyBorder="0" applyAlignment="0" applyProtection="0">
      <alignment vertical="center"/>
    </xf>
    <xf numFmtId="0" fontId="5" fillId="0" borderId="0"/>
    <xf numFmtId="0" fontId="38" fillId="0" borderId="0"/>
    <xf numFmtId="0" fontId="5" fillId="0" borderId="0">
      <alignment vertical="center"/>
    </xf>
    <xf numFmtId="0" fontId="58" fillId="18" borderId="0" applyNumberFormat="0" applyBorder="0" applyAlignment="0" applyProtection="0">
      <alignment vertical="center"/>
    </xf>
    <xf numFmtId="0" fontId="5" fillId="0" borderId="0"/>
    <xf numFmtId="0" fontId="38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0" fillId="18" borderId="0" applyNumberFormat="0" applyBorder="0" applyAlignment="0" applyProtection="0">
      <alignment vertical="center"/>
    </xf>
    <xf numFmtId="0" fontId="122" fillId="2" borderId="26" applyNumberFormat="0" applyAlignment="0" applyProtection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58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8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36" fillId="0" borderId="0">
      <alignment vertical="center"/>
    </xf>
    <xf numFmtId="0" fontId="58" fillId="31" borderId="0" applyNumberFormat="0" applyBorder="0" applyAlignment="0" applyProtection="0">
      <alignment vertical="center"/>
    </xf>
    <xf numFmtId="0" fontId="192" fillId="0" borderId="0"/>
    <xf numFmtId="0" fontId="192" fillId="0" borderId="0"/>
    <xf numFmtId="0" fontId="92" fillId="18" borderId="0" applyNumberFormat="0" applyBorder="0" applyAlignment="0" applyProtection="0"/>
    <xf numFmtId="0" fontId="5" fillId="0" borderId="0"/>
    <xf numFmtId="0" fontId="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/>
    <xf numFmtId="0" fontId="5" fillId="0" borderId="0"/>
    <xf numFmtId="0" fontId="38" fillId="0" borderId="0"/>
    <xf numFmtId="0" fontId="5" fillId="0" borderId="0">
      <alignment vertical="center"/>
    </xf>
    <xf numFmtId="0" fontId="5" fillId="0" borderId="0">
      <alignment vertical="center"/>
    </xf>
    <xf numFmtId="0" fontId="5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8" fillId="18" borderId="0" applyNumberFormat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92" fillId="31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22" fillId="37" borderId="26" applyNumberFormat="0" applyAlignment="0" applyProtection="0">
      <alignment vertical="center"/>
    </xf>
    <xf numFmtId="0" fontId="121" fillId="31" borderId="0" applyNumberFormat="0" applyBorder="0" applyAlignment="0" applyProtection="0">
      <alignment vertical="center"/>
    </xf>
    <xf numFmtId="0" fontId="92" fillId="31" borderId="0" applyNumberFormat="0" applyBorder="0" applyAlignment="0" applyProtection="0">
      <alignment vertical="center"/>
    </xf>
    <xf numFmtId="0" fontId="92" fillId="31" borderId="0" applyNumberFormat="0" applyBorder="0" applyAlignment="0" applyProtection="0">
      <alignment vertical="center"/>
    </xf>
    <xf numFmtId="0" fontId="92" fillId="31" borderId="0" applyNumberFormat="0" applyBorder="0" applyAlignment="0" applyProtection="0">
      <alignment vertical="center"/>
    </xf>
    <xf numFmtId="0" fontId="92" fillId="31" borderId="0" applyNumberFormat="0" applyBorder="0" applyAlignment="0" applyProtection="0">
      <alignment vertical="center"/>
    </xf>
    <xf numFmtId="0" fontId="92" fillId="18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92" fillId="75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92" fillId="31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228" fontId="5" fillId="0" borderId="0" applyFont="0" applyFill="0" applyBorder="0" applyAlignment="0" applyProtection="0"/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58" fillId="81" borderId="31" applyNumberFormat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92" fillId="75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92" fillId="18" borderId="0" applyNumberFormat="0" applyBorder="0" applyAlignment="0" applyProtection="0"/>
    <xf numFmtId="0" fontId="58" fillId="31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92" fillId="31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92" fillId="31" borderId="0" applyNumberFormat="0" applyBorder="0" applyAlignment="0" applyProtection="0">
      <alignment vertical="center"/>
    </xf>
    <xf numFmtId="0" fontId="92" fillId="75" borderId="0" applyNumberFormat="0" applyBorder="0" applyAlignment="0" applyProtection="0"/>
    <xf numFmtId="0" fontId="58" fillId="31" borderId="0" applyNumberFormat="0" applyBorder="0" applyAlignment="0" applyProtection="0">
      <alignment vertical="center"/>
    </xf>
    <xf numFmtId="0" fontId="194" fillId="0" borderId="25" applyNumberFormat="0" applyFill="0" applyAlignment="0" applyProtection="0"/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" fontId="64" fillId="0" borderId="9" applyFill="0" applyProtection="0">
      <alignment horizontal="center"/>
    </xf>
    <xf numFmtId="0" fontId="121" fillId="31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92" fillId="75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191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/>
    <xf numFmtId="0" fontId="92" fillId="75" borderId="0" applyNumberFormat="0" applyBorder="0" applyAlignment="0" applyProtection="0"/>
    <xf numFmtId="0" fontId="70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95" fillId="92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92" fillId="75" borderId="0" applyNumberFormat="0" applyBorder="0" applyAlignment="0" applyProtection="0"/>
    <xf numFmtId="0" fontId="92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92" fillId="75" borderId="0" applyNumberFormat="0" applyBorder="0" applyAlignment="0" applyProtection="0"/>
    <xf numFmtId="0" fontId="92" fillId="18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/>
    <xf numFmtId="0" fontId="92" fillId="75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92" fillId="75" borderId="0" applyNumberFormat="0" applyBorder="0" applyAlignment="0" applyProtection="0"/>
    <xf numFmtId="202" fontId="5" fillId="0" borderId="0" applyFont="0" applyFill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92" fillId="75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/>
    <xf numFmtId="43" fontId="5" fillId="0" borderId="0" applyFont="0" applyFill="0" applyBorder="0" applyAlignment="0" applyProtection="0"/>
    <xf numFmtId="0" fontId="92" fillId="75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92" fillId="75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150" fillId="71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92" fillId="75" borderId="0" applyNumberFormat="0" applyBorder="0" applyAlignment="0" applyProtection="0"/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186" fillId="71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92" fillId="31" borderId="0" applyNumberFormat="0" applyBorder="0" applyAlignment="0" applyProtection="0">
      <alignment vertical="center"/>
    </xf>
    <xf numFmtId="0" fontId="92" fillId="31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/>
    <xf numFmtId="0" fontId="92" fillId="75" borderId="0" applyNumberFormat="0" applyBorder="0" applyAlignment="0" applyProtection="0"/>
    <xf numFmtId="0" fontId="58" fillId="31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21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21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96" fillId="18" borderId="0" applyNumberFormat="0" applyBorder="0" applyAlignment="0" applyProtection="0"/>
    <xf numFmtId="0" fontId="197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92" fillId="75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75" borderId="0" applyNumberFormat="0" applyBorder="0" applyAlignment="0" applyProtection="0"/>
    <xf numFmtId="0" fontId="92" fillId="31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7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7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98" fillId="79" borderId="18" applyNumberFormat="0" applyAlignment="0" applyProtection="0"/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12" fillId="0" borderId="25" applyNumberFormat="0" applyFill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25" fillId="18" borderId="0" applyNumberFormat="0" applyBorder="0" applyAlignment="0" applyProtection="0">
      <alignment vertical="center"/>
    </xf>
    <xf numFmtId="0" fontId="121" fillId="31" borderId="0" applyNumberFormat="0" applyBorder="0" applyAlignment="0" applyProtection="0">
      <alignment vertical="center"/>
    </xf>
    <xf numFmtId="0" fontId="121" fillId="31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62" fillId="0" borderId="33" applyNumberFormat="0" applyFill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98" fillId="79" borderId="18" applyNumberFormat="0" applyAlignment="0" applyProtection="0"/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" fillId="73" borderId="20" applyNumberFormat="0" applyFont="0" applyAlignment="0" applyProtection="0"/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22" fillId="37" borderId="26" applyNumberFormat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6" fillId="6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92" fillId="75" borderId="0" applyNumberFormat="0" applyBorder="0" applyAlignment="0" applyProtection="0"/>
    <xf numFmtId="0" fontId="70" fillId="18" borderId="0" applyNumberFormat="0" applyBorder="0" applyAlignment="0" applyProtection="0">
      <alignment vertical="center"/>
    </xf>
    <xf numFmtId="0" fontId="125" fillId="18" borderId="0" applyNumberFormat="0" applyBorder="0" applyAlignment="0" applyProtection="0">
      <alignment vertical="center"/>
    </xf>
    <xf numFmtId="0" fontId="125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92" fillId="75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25" fillId="18" borderId="0" applyNumberFormat="0" applyBorder="0" applyAlignment="0" applyProtection="0">
      <alignment vertical="center"/>
    </xf>
    <xf numFmtId="0" fontId="122" fillId="37" borderId="26" applyNumberFormat="0" applyAlignment="0" applyProtection="0">
      <alignment vertical="center"/>
    </xf>
    <xf numFmtId="0" fontId="125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184" fillId="0" borderId="9" applyNumberFormat="0" applyFill="0" applyProtection="0">
      <alignment horizontal="left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" fillId="41" borderId="20" applyNumberFormat="0" applyFont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25" fillId="18" borderId="0" applyNumberFormat="0" applyBorder="0" applyAlignment="0" applyProtection="0">
      <alignment vertical="center"/>
    </xf>
    <xf numFmtId="0" fontId="125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86" fillId="6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78" fontId="27" fillId="0" borderId="1">
      <alignment vertical="center"/>
      <protection locked="0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25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234" fontId="5" fillId="0" borderId="0" applyFont="0" applyFill="0" applyBorder="0" applyAlignment="0" applyProtection="0"/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99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>
      <alignment vertical="top"/>
      <protection locked="0"/>
    </xf>
    <xf numFmtId="0" fontId="162" fillId="0" borderId="33" applyNumberFormat="0" applyFill="0" applyAlignment="0" applyProtection="0">
      <alignment vertical="center"/>
    </xf>
    <xf numFmtId="0" fontId="162" fillId="0" borderId="33" applyNumberFormat="0" applyFill="0" applyAlignment="0" applyProtection="0">
      <alignment vertical="center"/>
    </xf>
    <xf numFmtId="0" fontId="162" fillId="0" borderId="33" applyNumberFormat="0" applyFill="0" applyAlignment="0" applyProtection="0">
      <alignment vertical="center"/>
    </xf>
    <xf numFmtId="0" fontId="162" fillId="0" borderId="33" applyNumberFormat="0" applyFill="0" applyAlignment="0" applyProtection="0">
      <alignment vertical="center"/>
    </xf>
    <xf numFmtId="0" fontId="162" fillId="0" borderId="33" applyNumberFormat="0" applyFill="0" applyAlignment="0" applyProtection="0">
      <alignment vertical="center"/>
    </xf>
    <xf numFmtId="0" fontId="162" fillId="0" borderId="41" applyNumberFormat="0" applyFill="0" applyAlignment="0" applyProtection="0">
      <alignment vertical="center"/>
    </xf>
    <xf numFmtId="0" fontId="9" fillId="0" borderId="42" applyNumberFormat="0" applyFill="0" applyAlignment="0" applyProtection="0"/>
    <xf numFmtId="0" fontId="9" fillId="0" borderId="42" applyNumberFormat="0" applyFill="0" applyAlignment="0" applyProtection="0"/>
    <xf numFmtId="179" fontId="94" fillId="0" borderId="0">
      <protection locked="0"/>
    </xf>
    <xf numFmtId="179" fontId="55" fillId="0" borderId="0">
      <protection locked="0"/>
    </xf>
    <xf numFmtId="223" fontId="5" fillId="0" borderId="0" applyFont="0" applyFill="0" applyBorder="0" applyAlignment="0" applyProtection="0"/>
    <xf numFmtId="0" fontId="85" fillId="37" borderId="18" applyNumberFormat="0" applyAlignment="0" applyProtection="0">
      <alignment vertical="center"/>
    </xf>
    <xf numFmtId="0" fontId="85" fillId="37" borderId="18" applyNumberFormat="0" applyAlignment="0" applyProtection="0">
      <alignment vertical="center"/>
    </xf>
    <xf numFmtId="0" fontId="85" fillId="37" borderId="18" applyNumberFormat="0" applyAlignment="0" applyProtection="0">
      <alignment vertical="center"/>
    </xf>
    <xf numFmtId="0" fontId="85" fillId="37" borderId="18" applyNumberFormat="0" applyAlignment="0" applyProtection="0">
      <alignment vertical="center"/>
    </xf>
    <xf numFmtId="0" fontId="85" fillId="37" borderId="18" applyNumberFormat="0" applyAlignment="0" applyProtection="0">
      <alignment vertical="center"/>
    </xf>
    <xf numFmtId="0" fontId="158" fillId="81" borderId="31" applyNumberFormat="0" applyAlignment="0" applyProtection="0">
      <alignment vertical="center"/>
    </xf>
    <xf numFmtId="0" fontId="158" fillId="81" borderId="31" applyNumberFormat="0" applyAlignment="0" applyProtection="0">
      <alignment vertical="center"/>
    </xf>
    <xf numFmtId="0" fontId="158" fillId="81" borderId="31" applyNumberFormat="0" applyAlignment="0" applyProtection="0">
      <alignment vertical="center"/>
    </xf>
    <xf numFmtId="0" fontId="158" fillId="81" borderId="31" applyNumberFormat="0" applyAlignment="0" applyProtection="0">
      <alignment vertical="center"/>
    </xf>
    <xf numFmtId="0" fontId="158" fillId="81" borderId="31" applyNumberFormat="0" applyAlignment="0" applyProtection="0">
      <alignment vertical="center"/>
    </xf>
    <xf numFmtId="0" fontId="158" fillId="81" borderId="31" applyNumberFormat="0" applyAlignment="0" applyProtection="0">
      <alignment vertical="center"/>
    </xf>
    <xf numFmtId="0" fontId="158" fillId="81" borderId="31" applyNumberFormat="0" applyAlignment="0" applyProtection="0">
      <alignment vertical="center"/>
    </xf>
    <xf numFmtId="178" fontId="27" fillId="0" borderId="1">
      <alignment vertical="center"/>
      <protection locked="0"/>
    </xf>
    <xf numFmtId="0" fontId="200" fillId="82" borderId="31" applyNumberFormat="0" applyAlignment="0" applyProtection="0"/>
    <xf numFmtId="0" fontId="200" fillId="82" borderId="31" applyNumberFormat="0" applyAlignment="0" applyProtection="0"/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01" fillId="0" borderId="0" applyNumberFormat="0" applyFill="0" applyBorder="0" applyAlignment="0" applyProtection="0"/>
    <xf numFmtId="0" fontId="112" fillId="0" borderId="25" applyNumberFormat="0" applyFill="0" applyAlignment="0" applyProtection="0">
      <alignment vertical="center"/>
    </xf>
    <xf numFmtId="0" fontId="112" fillId="0" borderId="25" applyNumberFormat="0" applyFill="0" applyAlignment="0" applyProtection="0">
      <alignment vertical="center"/>
    </xf>
    <xf numFmtId="0" fontId="112" fillId="0" borderId="25" applyNumberFormat="0" applyFill="0" applyAlignment="0" applyProtection="0">
      <alignment vertical="center"/>
    </xf>
    <xf numFmtId="0" fontId="194" fillId="0" borderId="25" applyNumberFormat="0" applyFill="0" applyAlignment="0" applyProtection="0"/>
    <xf numFmtId="188" fontId="69" fillId="0" borderId="0" applyFont="0" applyFill="0" applyBorder="0" applyAlignment="0" applyProtection="0"/>
    <xf numFmtId="236" fontId="69" fillId="0" borderId="0" applyFont="0" applyFill="0" applyBorder="0" applyAlignment="0" applyProtection="0"/>
    <xf numFmtId="179" fontId="5" fillId="0" borderId="0">
      <protection locked="0"/>
    </xf>
    <xf numFmtId="179" fontId="60" fillId="0" borderId="0">
      <protection locked="0"/>
    </xf>
    <xf numFmtId="179" fontId="55" fillId="0" borderId="0">
      <protection locked="0"/>
    </xf>
    <xf numFmtId="179" fontId="55" fillId="0" borderId="0">
      <protection locked="0"/>
    </xf>
    <xf numFmtId="179" fontId="55" fillId="0" borderId="0">
      <protection locked="0"/>
    </xf>
    <xf numFmtId="179" fontId="55" fillId="0" borderId="0">
      <protection locked="0"/>
    </xf>
    <xf numFmtId="179" fontId="55" fillId="0" borderId="0">
      <protection locked="0"/>
    </xf>
    <xf numFmtId="179" fontId="55" fillId="0" borderId="0">
      <protection locked="0"/>
    </xf>
    <xf numFmtId="179" fontId="100" fillId="0" borderId="0">
      <protection locked="0"/>
    </xf>
    <xf numFmtId="179" fontId="5" fillId="0" borderId="0">
      <protection locked="0"/>
    </xf>
    <xf numFmtId="0" fontId="9" fillId="93" borderId="0" applyNumberFormat="0" applyBorder="0" applyAlignment="0" applyProtection="0"/>
    <xf numFmtId="179" fontId="100" fillId="0" borderId="0">
      <protection locked="0"/>
    </xf>
    <xf numFmtId="43" fontId="106" fillId="0" borderId="0" applyFont="0" applyFill="0" applyBorder="0" applyAlignment="0" applyProtection="0"/>
    <xf numFmtId="179" fontId="60" fillId="0" borderId="0">
      <protection locked="0"/>
    </xf>
    <xf numFmtId="43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56" fillId="66" borderId="0" applyNumberFormat="0" applyBorder="0" applyAlignment="0" applyProtection="0">
      <alignment vertical="center"/>
    </xf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1" fontId="27" fillId="0" borderId="1">
      <alignment vertical="center"/>
      <protection locked="0"/>
    </xf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0" fontId="202" fillId="0" borderId="0"/>
    <xf numFmtId="0" fontId="9" fillId="94" borderId="0" applyNumberFormat="0" applyBorder="0" applyAlignment="0" applyProtection="0"/>
    <xf numFmtId="0" fontId="9" fillId="95" borderId="0" applyNumberFormat="0" applyBorder="0" applyAlignment="0" applyProtection="0"/>
    <xf numFmtId="0" fontId="56" fillId="68" borderId="0" applyNumberFormat="0" applyBorder="0" applyAlignment="0" applyProtection="0">
      <alignment vertical="center"/>
    </xf>
    <xf numFmtId="0" fontId="56" fillId="68" borderId="0" applyNumberFormat="0" applyBorder="0" applyAlignment="0" applyProtection="0">
      <alignment vertical="center"/>
    </xf>
    <xf numFmtId="0" fontId="56" fillId="68" borderId="0" applyNumberFormat="0" applyBorder="0" applyAlignment="0" applyProtection="0">
      <alignment vertical="center"/>
    </xf>
    <xf numFmtId="0" fontId="56" fillId="68" borderId="0" applyNumberFormat="0" applyBorder="0" applyAlignment="0" applyProtection="0">
      <alignment vertical="center"/>
    </xf>
    <xf numFmtId="0" fontId="56" fillId="68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150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50" fillId="80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80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56" fillId="71" borderId="0" applyNumberFormat="0" applyBorder="0" applyAlignment="0" applyProtection="0">
      <alignment vertical="center"/>
    </xf>
    <xf numFmtId="0" fontId="56" fillId="71" borderId="0" applyNumberFormat="0" applyBorder="0" applyAlignment="0" applyProtection="0">
      <alignment vertical="center"/>
    </xf>
    <xf numFmtId="0" fontId="56" fillId="71" borderId="0" applyNumberFormat="0" applyBorder="0" applyAlignment="0" applyProtection="0">
      <alignment vertical="center"/>
    </xf>
    <xf numFmtId="0" fontId="56" fillId="71" borderId="0" applyNumberFormat="0" applyBorder="0" applyAlignment="0" applyProtection="0">
      <alignment vertical="center"/>
    </xf>
    <xf numFmtId="0" fontId="56" fillId="71" borderId="0" applyNumberFormat="0" applyBorder="0" applyAlignment="0" applyProtection="0">
      <alignment vertical="center"/>
    </xf>
    <xf numFmtId="0" fontId="56" fillId="71" borderId="0" applyNumberFormat="0" applyBorder="0" applyAlignment="0" applyProtection="0">
      <alignment vertical="center"/>
    </xf>
    <xf numFmtId="0" fontId="64" fillId="0" borderId="4" applyNumberFormat="0" applyFill="0" applyProtection="0">
      <alignment horizontal="left"/>
    </xf>
    <xf numFmtId="0" fontId="71" fillId="26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122" fillId="37" borderId="26" applyNumberFormat="0" applyAlignment="0" applyProtection="0">
      <alignment vertical="center"/>
    </xf>
    <xf numFmtId="0" fontId="122" fillId="37" borderId="26" applyNumberFormat="0" applyAlignment="0" applyProtection="0">
      <alignment vertical="center"/>
    </xf>
    <xf numFmtId="0" fontId="122" fillId="37" borderId="26" applyNumberFormat="0" applyAlignment="0" applyProtection="0">
      <alignment vertical="center"/>
    </xf>
    <xf numFmtId="0" fontId="122" fillId="37" borderId="26" applyNumberFormat="0" applyAlignment="0" applyProtection="0">
      <alignment vertical="center"/>
    </xf>
    <xf numFmtId="0" fontId="122" fillId="37" borderId="26" applyNumberFormat="0" applyAlignment="0" applyProtection="0">
      <alignment vertical="center"/>
    </xf>
    <xf numFmtId="0" fontId="122" fillId="37" borderId="26" applyNumberFormat="0" applyAlignment="0" applyProtection="0">
      <alignment vertical="center"/>
    </xf>
    <xf numFmtId="0" fontId="122" fillId="2" borderId="26" applyNumberFormat="0" applyAlignment="0" applyProtection="0">
      <alignment vertical="center"/>
    </xf>
    <xf numFmtId="0" fontId="203" fillId="63" borderId="26" applyNumberFormat="0" applyAlignment="0" applyProtection="0"/>
    <xf numFmtId="0" fontId="203" fillId="63" borderId="26" applyNumberFormat="0" applyAlignment="0" applyProtection="0"/>
    <xf numFmtId="0" fontId="102" fillId="34" borderId="18" applyNumberFormat="0" applyAlignment="0" applyProtection="0">
      <alignment vertical="center"/>
    </xf>
    <xf numFmtId="0" fontId="102" fillId="34" borderId="18" applyNumberFormat="0" applyAlignment="0" applyProtection="0">
      <alignment vertical="center"/>
    </xf>
    <xf numFmtId="0" fontId="102" fillId="34" borderId="18" applyNumberFormat="0" applyAlignment="0" applyProtection="0">
      <alignment vertical="center"/>
    </xf>
    <xf numFmtId="0" fontId="102" fillId="34" borderId="18" applyNumberFormat="0" applyAlignment="0" applyProtection="0">
      <alignment vertical="center"/>
    </xf>
    <xf numFmtId="0" fontId="102" fillId="34" borderId="18" applyNumberFormat="0" applyAlignment="0" applyProtection="0">
      <alignment vertical="center"/>
    </xf>
    <xf numFmtId="1" fontId="64" fillId="0" borderId="9" applyFill="0" applyProtection="0">
      <alignment horizontal="center"/>
    </xf>
    <xf numFmtId="1" fontId="27" fillId="0" borderId="1">
      <alignment vertical="center"/>
      <protection locked="0"/>
    </xf>
    <xf numFmtId="0" fontId="204" fillId="0" borderId="0"/>
    <xf numFmtId="0" fontId="204" fillId="0" borderId="0"/>
    <xf numFmtId="0" fontId="69" fillId="0" borderId="0"/>
    <xf numFmtId="0" fontId="205" fillId="0" borderId="0" applyNumberFormat="0" applyFill="0" applyBorder="0" applyAlignment="0" applyProtection="0">
      <alignment vertical="top"/>
      <protection locked="0"/>
    </xf>
    <xf numFmtId="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6" fillId="0" borderId="0"/>
    <xf numFmtId="0" fontId="56" fillId="68" borderId="0" applyNumberFormat="0" applyBorder="0" applyAlignment="0" applyProtection="0">
      <alignment vertical="center"/>
    </xf>
    <xf numFmtId="0" fontId="186" fillId="68" borderId="0" applyNumberFormat="0" applyBorder="0" applyAlignment="0" applyProtection="0">
      <alignment vertical="center"/>
    </xf>
    <xf numFmtId="0" fontId="56" fillId="68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186" fillId="81" borderId="0" applyNumberFormat="0" applyBorder="0" applyAlignment="0" applyProtection="0">
      <alignment vertical="center"/>
    </xf>
    <xf numFmtId="0" fontId="186" fillId="81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186" fillId="43" borderId="0" applyNumberFormat="0" applyBorder="0" applyAlignment="0" applyProtection="0">
      <alignment vertical="center"/>
    </xf>
    <xf numFmtId="0" fontId="186" fillId="43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66" borderId="0" applyNumberFormat="0" applyBorder="0" applyAlignment="0" applyProtection="0">
      <alignment vertical="center"/>
    </xf>
    <xf numFmtId="0" fontId="186" fillId="66" borderId="0" applyNumberFormat="0" applyBorder="0" applyAlignment="0" applyProtection="0">
      <alignment vertical="center"/>
    </xf>
    <xf numFmtId="0" fontId="186" fillId="66" borderId="0" applyNumberFormat="0" applyBorder="0" applyAlignment="0" applyProtection="0">
      <alignment vertical="center"/>
    </xf>
    <xf numFmtId="0" fontId="56" fillId="71" borderId="0" applyNumberFormat="0" applyBorder="0" applyAlignment="0" applyProtection="0">
      <alignment vertical="center"/>
    </xf>
    <xf numFmtId="0" fontId="186" fillId="59" borderId="0" applyNumberFormat="0" applyBorder="0" applyAlignment="0" applyProtection="0">
      <alignment vertical="center"/>
    </xf>
    <xf numFmtId="41" fontId="5" fillId="0" borderId="0" applyFont="0" applyFill="0" applyBorder="0" applyAlignment="0" applyProtection="0"/>
    <xf numFmtId="0" fontId="5" fillId="41" borderId="20" applyNumberFormat="0" applyFont="0" applyAlignment="0" applyProtection="0">
      <alignment vertical="center"/>
    </xf>
    <xf numFmtId="0" fontId="5" fillId="41" borderId="20" applyNumberFormat="0" applyFont="0" applyAlignment="0" applyProtection="0">
      <alignment vertical="center"/>
    </xf>
    <xf numFmtId="0" fontId="5" fillId="41" borderId="20" applyNumberFormat="0" applyFont="0" applyAlignment="0" applyProtection="0">
      <alignment vertical="center"/>
    </xf>
    <xf numFmtId="0" fontId="5" fillId="41" borderId="20" applyNumberFormat="0" applyFont="0" applyAlignment="0" applyProtection="0">
      <alignment vertical="center"/>
    </xf>
    <xf numFmtId="0" fontId="5" fillId="41" borderId="20" applyNumberFormat="0" applyFont="0" applyAlignment="0" applyProtection="0">
      <alignment vertical="center"/>
    </xf>
    <xf numFmtId="0" fontId="5" fillId="41" borderId="20" applyNumberFormat="0" applyFont="0" applyAlignment="0" applyProtection="0">
      <alignment vertical="center"/>
    </xf>
    <xf numFmtId="0" fontId="5" fillId="73" borderId="20" applyNumberFormat="0" applyFont="0" applyAlignment="0" applyProtection="0"/>
    <xf numFmtId="0" fontId="64" fillId="0" borderId="1" applyNumberFormat="0"/>
    <xf numFmtId="0" fontId="64" fillId="0" borderId="1" applyNumberFormat="0"/>
    <xf numFmtId="0" fontId="207" fillId="0" borderId="0"/>
    <xf numFmtId="239" fontId="5" fillId="0" borderId="0" applyFont="0" applyFill="0" applyBorder="0" applyAlignment="0" applyProtection="0"/>
    <xf numFmtId="0" fontId="5" fillId="0" borderId="0" applyFont="0" applyFill="0" applyBorder="0" applyAlignment="0" applyProtection="0"/>
  </cellStyleXfs>
  <cellXfs count="37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222" applyFont="1"/>
    <xf numFmtId="0" fontId="3" fillId="0" borderId="0" xfId="4222" applyFont="1"/>
    <xf numFmtId="0" fontId="4" fillId="0" borderId="0" xfId="4222" applyFont="1" applyAlignment="1">
      <alignment horizontal="center" vertical="center"/>
    </xf>
    <xf numFmtId="0" fontId="5" fillId="0" borderId="0" xfId="4222"/>
    <xf numFmtId="0" fontId="5" fillId="0" borderId="0" xfId="4222" applyFont="1"/>
    <xf numFmtId="0" fontId="5" fillId="0" borderId="0" xfId="4222" applyAlignment="1">
      <alignment horizontal="center" vertical="center"/>
    </xf>
    <xf numFmtId="0" fontId="5" fillId="0" borderId="1" xfId="4222" applyBorder="1" applyAlignment="1">
      <alignment horizontal="center" vertical="center"/>
    </xf>
    <xf numFmtId="240" fontId="6" fillId="0" borderId="1" xfId="3786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4222" applyFont="1" applyBorder="1"/>
    <xf numFmtId="0" fontId="3" fillId="0" borderId="1" xfId="4222" applyFont="1" applyBorder="1" applyAlignment="1">
      <alignment horizontal="center" vertical="center"/>
    </xf>
    <xf numFmtId="241" fontId="7" fillId="0" borderId="1" xfId="0" applyNumberFormat="1" applyFont="1" applyBorder="1" applyAlignment="1">
      <alignment horizontal="center" vertical="center"/>
    </xf>
    <xf numFmtId="0" fontId="7" fillId="0" borderId="1" xfId="4222" applyFont="1" applyBorder="1"/>
    <xf numFmtId="0" fontId="8" fillId="0" borderId="0" xfId="4222" applyFont="1" applyAlignment="1">
      <alignment vertical="center"/>
    </xf>
    <xf numFmtId="0" fontId="4" fillId="0" borderId="0" xfId="4221" applyFont="1" applyFill="1" applyAlignment="1">
      <alignment horizontal="center" vertical="center"/>
    </xf>
    <xf numFmtId="241" fontId="4" fillId="0" borderId="0" xfId="4221" applyNumberFormat="1" applyFont="1" applyFill="1" applyAlignment="1">
      <alignment horizontal="center" vertical="center"/>
    </xf>
    <xf numFmtId="0" fontId="5" fillId="0" borderId="0" xfId="4221" applyFont="1" applyFill="1" applyAlignment="1">
      <alignment horizontal="center" vertical="center"/>
    </xf>
    <xf numFmtId="242" fontId="5" fillId="0" borderId="0" xfId="4221" applyNumberFormat="1" applyFont="1" applyFill="1" applyAlignment="1">
      <alignment horizontal="left" vertical="center"/>
    </xf>
    <xf numFmtId="241" fontId="9" fillId="0" borderId="1" xfId="4221" applyNumberFormat="1" applyFont="1" applyFill="1" applyBorder="1" applyAlignment="1">
      <alignment horizontal="center" vertical="center" wrapText="1"/>
    </xf>
    <xf numFmtId="242" fontId="3" fillId="0" borderId="1" xfId="4221" applyNumberFormat="1" applyFont="1" applyFill="1" applyBorder="1" applyAlignment="1">
      <alignment horizontal="center" vertical="center"/>
    </xf>
    <xf numFmtId="242" fontId="9" fillId="0" borderId="1" xfId="4221" applyNumberFormat="1" applyFont="1" applyFill="1" applyBorder="1" applyAlignment="1">
      <alignment horizontal="center" vertical="center" wrapText="1"/>
    </xf>
    <xf numFmtId="0" fontId="0" fillId="0" borderId="1" xfId="4222" applyFont="1" applyBorder="1"/>
    <xf numFmtId="242" fontId="10" fillId="0" borderId="1" xfId="4221" applyNumberFormat="1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5" fillId="0" borderId="1" xfId="4222" applyFont="1" applyBorder="1" applyAlignment="1">
      <alignment wrapText="1"/>
    </xf>
    <xf numFmtId="0" fontId="5" fillId="0" borderId="1" xfId="4222" applyFont="1" applyBorder="1"/>
    <xf numFmtId="241" fontId="10" fillId="0" borderId="1" xfId="4221" applyNumberFormat="1" applyFont="1" applyFill="1" applyBorder="1" applyAlignment="1">
      <alignment horizontal="left" vertical="center" wrapText="1" indent="1"/>
    </xf>
    <xf numFmtId="0" fontId="5" fillId="0" borderId="1" xfId="4221" applyFont="1" applyFill="1" applyBorder="1" applyAlignment="1">
      <alignment horizontal="left" vertical="center" indent="1"/>
    </xf>
    <xf numFmtId="0" fontId="2" fillId="0" borderId="0" xfId="4223" applyFont="1">
      <alignment vertical="center"/>
    </xf>
    <xf numFmtId="0" fontId="12" fillId="0" borderId="0" xfId="3786" applyFont="1"/>
    <xf numFmtId="240" fontId="12" fillId="0" borderId="0" xfId="3786" applyNumberFormat="1" applyFont="1"/>
    <xf numFmtId="0" fontId="13" fillId="0" borderId="0" xfId="3786" applyFont="1" applyAlignment="1">
      <alignment horizontal="center" vertical="center"/>
    </xf>
    <xf numFmtId="0" fontId="14" fillId="0" borderId="2" xfId="3786" applyFont="1" applyBorder="1" applyAlignment="1">
      <alignment horizontal="center" vertical="center"/>
    </xf>
    <xf numFmtId="0" fontId="15" fillId="0" borderId="2" xfId="2488" applyFont="1" applyBorder="1" applyAlignment="1">
      <alignment horizontal="center" vertical="center"/>
    </xf>
    <xf numFmtId="0" fontId="6" fillId="2" borderId="1" xfId="3786" applyFont="1" applyFill="1" applyBorder="1" applyAlignment="1">
      <alignment horizontal="center" vertical="center"/>
    </xf>
    <xf numFmtId="1" fontId="16" fillId="0" borderId="1" xfId="4223" applyNumberFormat="1" applyFont="1" applyFill="1" applyBorder="1" applyAlignment="1">
      <alignment horizontal="left" vertical="center"/>
    </xf>
    <xf numFmtId="0" fontId="6" fillId="0" borderId="1" xfId="3786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7" fillId="3" borderId="1" xfId="4223" applyFont="1" applyFill="1" applyBorder="1" applyAlignment="1">
      <alignment vertical="center" wrapText="1"/>
    </xf>
    <xf numFmtId="0" fontId="17" fillId="0" borderId="1" xfId="4223" applyFont="1" applyFill="1" applyBorder="1" applyAlignment="1">
      <alignment horizontal="left" vertical="center"/>
    </xf>
    <xf numFmtId="0" fontId="17" fillId="0" borderId="1" xfId="4223" applyFont="1" applyFill="1" applyBorder="1" applyAlignment="1">
      <alignment vertical="center"/>
    </xf>
    <xf numFmtId="240" fontId="6" fillId="0" borderId="1" xfId="3786" applyNumberFormat="1" applyFont="1" applyBorder="1" applyAlignment="1">
      <alignment horizontal="center" vertical="center"/>
    </xf>
    <xf numFmtId="240" fontId="18" fillId="0" borderId="1" xfId="3786" applyNumberFormat="1" applyFont="1" applyBorder="1" applyAlignment="1">
      <alignment horizontal="center" vertical="center"/>
    </xf>
    <xf numFmtId="0" fontId="18" fillId="0" borderId="1" xfId="4218" applyFont="1" applyFill="1" applyBorder="1" applyAlignment="1">
      <alignment horizontal="center" vertical="center"/>
    </xf>
    <xf numFmtId="240" fontId="19" fillId="0" borderId="1" xfId="3786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9" fillId="0" borderId="1" xfId="4218" applyFont="1" applyFill="1" applyBorder="1" applyAlignment="1">
      <alignment vertical="center"/>
    </xf>
    <xf numFmtId="0" fontId="18" fillId="0" borderId="1" xfId="4218" applyFont="1" applyFill="1" applyBorder="1" applyAlignment="1">
      <alignment vertical="center"/>
    </xf>
    <xf numFmtId="0" fontId="19" fillId="0" borderId="1" xfId="3786" applyFont="1" applyBorder="1" applyAlignment="1">
      <alignment horizontal="left" vertical="center" indent="1"/>
    </xf>
    <xf numFmtId="0" fontId="19" fillId="0" borderId="1" xfId="3786" applyFont="1" applyBorder="1" applyAlignment="1">
      <alignment vertical="center"/>
    </xf>
    <xf numFmtId="0" fontId="19" fillId="0" borderId="1" xfId="3786" applyFont="1" applyBorder="1"/>
    <xf numFmtId="0" fontId="18" fillId="0" borderId="1" xfId="3786" applyFont="1" applyBorder="1"/>
    <xf numFmtId="240" fontId="18" fillId="0" borderId="1" xfId="3786" applyNumberFormat="1" applyFont="1" applyBorder="1"/>
    <xf numFmtId="0" fontId="20" fillId="0" borderId="2" xfId="3786" applyFont="1" applyBorder="1" applyAlignment="1">
      <alignment horizontal="center" vertical="center"/>
    </xf>
    <xf numFmtId="0" fontId="6" fillId="0" borderId="1" xfId="3786" applyFont="1" applyFill="1" applyBorder="1" applyAlignment="1">
      <alignment horizontal="center" vertical="center"/>
    </xf>
    <xf numFmtId="0" fontId="16" fillId="0" borderId="1" xfId="3786" applyFont="1" applyFill="1" applyBorder="1" applyAlignment="1">
      <alignment horizontal="center" vertical="center"/>
    </xf>
    <xf numFmtId="0" fontId="6" fillId="0" borderId="1" xfId="4218" applyFont="1" applyFill="1" applyBorder="1" applyAlignment="1">
      <alignment vertical="center"/>
    </xf>
    <xf numFmtId="0" fontId="18" fillId="0" borderId="1" xfId="3786" applyFont="1" applyFill="1" applyBorder="1" applyAlignment="1">
      <alignment horizontal="center" vertical="center"/>
    </xf>
    <xf numFmtId="0" fontId="2" fillId="0" borderId="0" xfId="2459" applyFont="1" applyFill="1"/>
    <xf numFmtId="0" fontId="21" fillId="0" borderId="0" xfId="2459" applyFont="1" applyFill="1"/>
    <xf numFmtId="0" fontId="22" fillId="0" borderId="0" xfId="2459" applyFont="1" applyFill="1" applyAlignment="1">
      <alignment horizontal="center" vertical="center"/>
    </xf>
    <xf numFmtId="0" fontId="15" fillId="0" borderId="2" xfId="2459" applyFont="1" applyFill="1" applyBorder="1" applyAlignment="1">
      <alignment horizontal="center" vertical="center"/>
    </xf>
    <xf numFmtId="0" fontId="5" fillId="0" borderId="1" xfId="2459" applyFont="1" applyFill="1" applyBorder="1" applyAlignment="1">
      <alignment horizontal="center" vertical="center"/>
    </xf>
    <xf numFmtId="0" fontId="5" fillId="0" borderId="1" xfId="2459" applyFont="1" applyFill="1" applyBorder="1" applyAlignment="1">
      <alignment horizontal="center" vertical="center" wrapText="1"/>
    </xf>
    <xf numFmtId="0" fontId="5" fillId="0" borderId="1" xfId="2459" applyFont="1" applyFill="1" applyBorder="1" applyAlignment="1">
      <alignment horizontal="center" wrapText="1"/>
    </xf>
    <xf numFmtId="0" fontId="5" fillId="3" borderId="1" xfId="2459" applyFont="1" applyFill="1" applyBorder="1" applyAlignment="1">
      <alignment horizontal="center" vertical="center"/>
    </xf>
    <xf numFmtId="0" fontId="17" fillId="0" borderId="1" xfId="4223" applyFont="1" applyFill="1" applyBorder="1" applyAlignment="1">
      <alignment horizontal="center" vertical="center"/>
    </xf>
    <xf numFmtId="0" fontId="12" fillId="0" borderId="0" xfId="4223" applyFont="1">
      <alignment vertical="center"/>
    </xf>
    <xf numFmtId="0" fontId="23" fillId="0" borderId="0" xfId="4223" applyFont="1">
      <alignment vertical="center"/>
    </xf>
    <xf numFmtId="0" fontId="18" fillId="0" borderId="0" xfId="4223" applyFont="1">
      <alignment vertical="center"/>
    </xf>
    <xf numFmtId="0" fontId="5" fillId="0" borderId="0" xfId="4223">
      <alignment vertical="center"/>
    </xf>
    <xf numFmtId="0" fontId="15" fillId="0" borderId="2" xfId="2488" applyFont="1" applyBorder="1" applyAlignment="1">
      <alignment vertical="center"/>
    </xf>
    <xf numFmtId="0" fontId="24" fillId="0" borderId="0" xfId="4223" applyFont="1">
      <alignment vertical="center"/>
    </xf>
    <xf numFmtId="240" fontId="18" fillId="0" borderId="1" xfId="3786" applyNumberFormat="1" applyFont="1" applyBorder="1" applyAlignment="1">
      <alignment vertical="center"/>
    </xf>
    <xf numFmtId="0" fontId="19" fillId="0" borderId="1" xfId="3786" applyFont="1" applyFill="1" applyBorder="1" applyAlignment="1">
      <alignment vertical="center"/>
    </xf>
    <xf numFmtId="0" fontId="25" fillId="0" borderId="0" xfId="4190" applyFont="1">
      <alignment vertical="center"/>
    </xf>
    <xf numFmtId="0" fontId="0" fillId="0" borderId="0" xfId="4190">
      <alignment vertical="center"/>
    </xf>
    <xf numFmtId="0" fontId="0" fillId="0" borderId="0" xfId="1478" applyBorder="1">
      <alignment vertical="center"/>
    </xf>
    <xf numFmtId="0" fontId="26" fillId="0" borderId="0" xfId="4190" applyFont="1" applyAlignment="1">
      <alignment horizontal="center" vertical="center"/>
    </xf>
    <xf numFmtId="0" fontId="0" fillId="0" borderId="0" xfId="4190" applyAlignment="1">
      <alignment horizontal="center" vertical="center"/>
    </xf>
    <xf numFmtId="0" fontId="27" fillId="0" borderId="0" xfId="4157" applyFont="1" applyFill="1" applyBorder="1" applyAlignment="1">
      <alignment vertical="center"/>
    </xf>
    <xf numFmtId="0" fontId="27" fillId="0" borderId="0" xfId="4157" applyFont="1" applyFill="1" applyBorder="1" applyAlignment="1">
      <alignment horizontal="center" vertical="center"/>
    </xf>
    <xf numFmtId="0" fontId="28" fillId="0" borderId="1" xfId="4190" applyFont="1" applyBorder="1" applyAlignment="1">
      <alignment horizontal="center" vertical="center"/>
    </xf>
    <xf numFmtId="0" fontId="29" fillId="0" borderId="1" xfId="4190" applyFont="1" applyBorder="1" applyAlignment="1">
      <alignment horizontal="center" vertical="center"/>
    </xf>
    <xf numFmtId="0" fontId="28" fillId="0" borderId="1" xfId="4190" applyFont="1" applyBorder="1" applyAlignment="1">
      <alignment horizontal="left" vertical="center"/>
    </xf>
    <xf numFmtId="0" fontId="29" fillId="0" borderId="1" xfId="4190" applyFont="1" applyBorder="1" applyAlignment="1">
      <alignment horizontal="left" vertical="center"/>
    </xf>
    <xf numFmtId="0" fontId="30" fillId="0" borderId="0" xfId="4157" applyFont="1" applyFill="1">
      <alignment vertical="center"/>
    </xf>
    <xf numFmtId="0" fontId="5" fillId="0" borderId="0" xfId="4157" applyFont="1" applyFill="1">
      <alignment vertical="center"/>
    </xf>
    <xf numFmtId="0" fontId="5" fillId="0" borderId="0" xfId="4157" applyFont="1" applyFill="1" applyAlignment="1">
      <alignment horizontal="center" vertical="center"/>
    </xf>
    <xf numFmtId="0" fontId="2" fillId="0" borderId="0" xfId="3995" applyFont="1"/>
    <xf numFmtId="0" fontId="3" fillId="0" borderId="0" xfId="4219" applyFont="1" applyFill="1">
      <alignment vertical="center"/>
    </xf>
    <xf numFmtId="0" fontId="4" fillId="0" borderId="0" xfId="4157" applyFont="1" applyFill="1" applyAlignment="1">
      <alignment horizontal="center" vertical="center"/>
    </xf>
    <xf numFmtId="0" fontId="31" fillId="0" borderId="0" xfId="4157" applyFont="1" applyFill="1" applyAlignment="1">
      <alignment horizontal="center" vertical="center"/>
    </xf>
    <xf numFmtId="0" fontId="27" fillId="0" borderId="2" xfId="4157" applyFont="1" applyFill="1" applyBorder="1" applyAlignment="1">
      <alignment horizontal="center" vertical="center"/>
    </xf>
    <xf numFmtId="0" fontId="5" fillId="0" borderId="0" xfId="4157" applyFont="1" applyFill="1" applyBorder="1">
      <alignment vertical="center"/>
    </xf>
    <xf numFmtId="0" fontId="3" fillId="0" borderId="3" xfId="4157" applyFont="1" applyFill="1" applyBorder="1" applyAlignment="1">
      <alignment horizontal="center" vertical="center"/>
    </xf>
    <xf numFmtId="0" fontId="3" fillId="0" borderId="1" xfId="4157" applyFont="1" applyFill="1" applyBorder="1" applyAlignment="1">
      <alignment horizontal="center" vertical="center"/>
    </xf>
    <xf numFmtId="0" fontId="3" fillId="0" borderId="1" xfId="4095" applyFont="1" applyFill="1" applyBorder="1" applyAlignment="1">
      <alignment horizontal="center" vertical="center" wrapText="1"/>
    </xf>
    <xf numFmtId="0" fontId="3" fillId="0" borderId="1" xfId="4157" applyFont="1" applyFill="1" applyBorder="1" applyAlignment="1">
      <alignment horizontal="center" vertical="center" wrapText="1"/>
    </xf>
    <xf numFmtId="0" fontId="3" fillId="3" borderId="1" xfId="3786" applyFont="1" applyFill="1" applyBorder="1" applyAlignment="1">
      <alignment horizontal="left" vertical="center"/>
    </xf>
    <xf numFmtId="243" fontId="3" fillId="3" borderId="1" xfId="3786" applyNumberFormat="1" applyFont="1" applyFill="1" applyBorder="1" applyAlignment="1">
      <alignment horizontal="center" vertical="center"/>
    </xf>
    <xf numFmtId="244" fontId="3" fillId="3" borderId="1" xfId="4157" applyNumberFormat="1" applyFont="1" applyFill="1" applyBorder="1" applyAlignment="1">
      <alignment horizontal="right" vertical="center"/>
    </xf>
    <xf numFmtId="3" fontId="27" fillId="3" borderId="1" xfId="0" applyNumberFormat="1" applyFont="1" applyFill="1" applyBorder="1" applyAlignment="1" applyProtection="1">
      <alignment vertical="center"/>
    </xf>
    <xf numFmtId="243" fontId="5" fillId="3" borderId="1" xfId="3786" applyNumberFormat="1" applyFont="1" applyFill="1" applyBorder="1" applyAlignment="1">
      <alignment horizontal="center" vertical="center"/>
    </xf>
    <xf numFmtId="243" fontId="27" fillId="3" borderId="1" xfId="0" applyNumberFormat="1" applyFont="1" applyFill="1" applyBorder="1" applyAlignment="1" applyProtection="1">
      <alignment horizontal="center" vertical="center"/>
      <protection locked="0"/>
    </xf>
    <xf numFmtId="244" fontId="5" fillId="3" borderId="1" xfId="4157" applyNumberFormat="1" applyFont="1" applyFill="1" applyBorder="1" applyAlignment="1">
      <alignment horizontal="right" vertical="center"/>
    </xf>
    <xf numFmtId="3" fontId="27" fillId="3" borderId="1" xfId="0" applyNumberFormat="1" applyFont="1" applyFill="1" applyBorder="1" applyAlignment="1" applyProtection="1">
      <alignment horizontal="left" vertical="center"/>
    </xf>
    <xf numFmtId="243" fontId="32" fillId="3" borderId="1" xfId="3786" applyNumberFormat="1" applyFont="1" applyFill="1" applyBorder="1" applyAlignment="1">
      <alignment horizontal="center" vertical="center"/>
    </xf>
    <xf numFmtId="243" fontId="27" fillId="3" borderId="1" xfId="0" applyNumberFormat="1" applyFont="1" applyFill="1" applyBorder="1" applyAlignment="1">
      <alignment horizontal="center" vertical="center"/>
    </xf>
    <xf numFmtId="243" fontId="5" fillId="3" borderId="1" xfId="4157" applyNumberFormat="1" applyFont="1" applyFill="1" applyBorder="1" applyAlignment="1">
      <alignment horizontal="right" vertical="center"/>
    </xf>
    <xf numFmtId="0" fontId="32" fillId="0" borderId="0" xfId="4157" applyFont="1" applyFill="1">
      <alignment vertical="center"/>
    </xf>
    <xf numFmtId="0" fontId="27" fillId="3" borderId="1" xfId="0" applyFont="1" applyFill="1" applyBorder="1" applyAlignment="1">
      <alignment horizontal="left" vertical="center"/>
    </xf>
    <xf numFmtId="243" fontId="27" fillId="3" borderId="1" xfId="0" applyNumberFormat="1" applyFont="1" applyFill="1" applyBorder="1" applyAlignment="1">
      <alignment vertical="center"/>
    </xf>
    <xf numFmtId="0" fontId="27" fillId="3" borderId="1" xfId="4165" applyFont="1" applyFill="1" applyBorder="1" applyAlignment="1">
      <alignment vertical="center" wrapText="1"/>
    </xf>
    <xf numFmtId="243" fontId="5" fillId="3" borderId="1" xfId="4157" applyNumberFormat="1" applyFont="1" applyFill="1" applyBorder="1" applyAlignment="1">
      <alignment horizontal="center" vertical="center"/>
    </xf>
    <xf numFmtId="243" fontId="5" fillId="3" borderId="1" xfId="4165" applyNumberFormat="1" applyFont="1" applyFill="1" applyBorder="1" applyAlignment="1">
      <alignment horizontal="center" vertical="center"/>
    </xf>
    <xf numFmtId="244" fontId="5" fillId="3" borderId="1" xfId="4165" applyNumberFormat="1" applyFont="1" applyFill="1" applyBorder="1" applyAlignment="1">
      <alignment horizontal="right" vertical="center"/>
    </xf>
    <xf numFmtId="0" fontId="5" fillId="3" borderId="1" xfId="3786" applyFont="1" applyFill="1" applyBorder="1" applyAlignment="1">
      <alignment horizontal="left" vertical="center"/>
    </xf>
    <xf numFmtId="243" fontId="5" fillId="0" borderId="1" xfId="3786" applyNumberFormat="1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1" fontId="27" fillId="3" borderId="1" xfId="0" applyNumberFormat="1" applyFont="1" applyFill="1" applyBorder="1" applyAlignment="1" applyProtection="1">
      <alignment vertical="center"/>
      <protection locked="0"/>
    </xf>
    <xf numFmtId="0" fontId="3" fillId="3" borderId="1" xfId="4157" applyFont="1" applyFill="1" applyBorder="1" applyAlignment="1">
      <alignment horizontal="center" vertical="center"/>
    </xf>
    <xf numFmtId="244" fontId="5" fillId="3" borderId="1" xfId="4157" applyNumberFormat="1" applyFont="1" applyFill="1" applyBorder="1" applyAlignment="1">
      <alignment horizontal="center" vertical="center"/>
    </xf>
    <xf numFmtId="0" fontId="5" fillId="0" borderId="0" xfId="3995" applyFill="1"/>
    <xf numFmtId="0" fontId="5" fillId="0" borderId="0" xfId="4219" applyFill="1">
      <alignment vertical="center"/>
    </xf>
    <xf numFmtId="0" fontId="8" fillId="0" borderId="0" xfId="4222" applyFont="1"/>
    <xf numFmtId="0" fontId="4" fillId="3" borderId="0" xfId="3995" applyFont="1" applyFill="1" applyBorder="1" applyAlignment="1">
      <alignment horizontal="center" vertical="center"/>
    </xf>
    <xf numFmtId="0" fontId="4" fillId="0" borderId="0" xfId="3995" applyFont="1" applyFill="1" applyAlignment="1">
      <alignment horizontal="center" vertical="center"/>
    </xf>
    <xf numFmtId="1" fontId="27" fillId="0" borderId="0" xfId="3995" applyNumberFormat="1" applyFont="1" applyFill="1" applyAlignment="1">
      <alignment horizontal="center" vertical="center"/>
    </xf>
    <xf numFmtId="0" fontId="3" fillId="0" borderId="3" xfId="3995" applyFont="1" applyFill="1" applyBorder="1" applyAlignment="1">
      <alignment horizontal="center" vertical="center"/>
    </xf>
    <xf numFmtId="0" fontId="3" fillId="0" borderId="1" xfId="3995" applyFont="1" applyFill="1" applyBorder="1" applyAlignment="1">
      <alignment horizontal="center" vertical="center"/>
    </xf>
    <xf numFmtId="1" fontId="3" fillId="0" borderId="3" xfId="3995" applyNumberFormat="1" applyFont="1" applyFill="1" applyBorder="1" applyAlignment="1">
      <alignment horizontal="center" vertical="center" wrapText="1"/>
    </xf>
    <xf numFmtId="49" fontId="5" fillId="0" borderId="1" xfId="3995" applyNumberFormat="1" applyFont="1" applyFill="1" applyBorder="1" applyAlignment="1" applyProtection="1">
      <alignment horizontal="left" vertical="center" wrapText="1"/>
    </xf>
    <xf numFmtId="242" fontId="5" fillId="0" borderId="1" xfId="3995" applyNumberFormat="1" applyFont="1" applyFill="1" applyBorder="1" applyAlignment="1">
      <alignment horizontal="right" vertical="center"/>
    </xf>
    <xf numFmtId="10" fontId="0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49" fontId="5" fillId="0" borderId="1" xfId="3995" applyNumberFormat="1" applyFont="1" applyFill="1" applyBorder="1" applyAlignment="1" applyProtection="1">
      <alignment horizontal="center" vertical="center" wrapText="1"/>
    </xf>
    <xf numFmtId="0" fontId="32" fillId="0" borderId="0" xfId="4219" applyFont="1" applyFill="1">
      <alignment vertical="center"/>
    </xf>
    <xf numFmtId="0" fontId="29" fillId="0" borderId="1" xfId="0" applyFont="1" applyBorder="1" applyAlignment="1">
      <alignment horizontal="left" vertical="center"/>
    </xf>
    <xf numFmtId="0" fontId="5" fillId="0" borderId="1" xfId="4219" applyFont="1" applyFill="1" applyBorder="1" applyAlignment="1">
      <alignment vertical="center"/>
    </xf>
    <xf numFmtId="49" fontId="5" fillId="0" borderId="1" xfId="3995" applyNumberFormat="1" applyFont="1" applyFill="1" applyBorder="1" applyAlignment="1" applyProtection="1">
      <alignment vertical="center" wrapText="1"/>
    </xf>
    <xf numFmtId="243" fontId="3" fillId="0" borderId="4" xfId="3995" applyNumberFormat="1" applyFont="1" applyFill="1" applyBorder="1" applyAlignment="1" applyProtection="1">
      <alignment vertical="center" wrapText="1"/>
    </xf>
    <xf numFmtId="242" fontId="5" fillId="0" borderId="4" xfId="3995" applyNumberFormat="1" applyFont="1" applyFill="1" applyBorder="1" applyAlignment="1">
      <alignment horizontal="right" vertical="center"/>
    </xf>
    <xf numFmtId="243" fontId="5" fillId="0" borderId="4" xfId="3995" applyNumberFormat="1" applyFont="1" applyFill="1" applyBorder="1" applyAlignment="1" applyProtection="1">
      <alignment vertical="center" wrapText="1"/>
    </xf>
    <xf numFmtId="242" fontId="3" fillId="0" borderId="1" xfId="4219" applyNumberFormat="1" applyFont="1" applyFill="1" applyBorder="1" applyAlignment="1">
      <alignment horizontal="right" vertical="center"/>
    </xf>
    <xf numFmtId="0" fontId="25" fillId="0" borderId="0" xfId="4188" applyFont="1">
      <alignment vertical="center"/>
    </xf>
    <xf numFmtId="0" fontId="0" fillId="0" borderId="0" xfId="4188">
      <alignment vertical="center"/>
    </xf>
    <xf numFmtId="0" fontId="26" fillId="0" borderId="0" xfId="4188" applyFont="1" applyAlignment="1">
      <alignment horizontal="center" vertical="center"/>
    </xf>
    <xf numFmtId="0" fontId="28" fillId="0" borderId="1" xfId="4188" applyFont="1" applyBorder="1" applyAlignment="1">
      <alignment horizontal="center" vertical="center"/>
    </xf>
    <xf numFmtId="0" fontId="29" fillId="0" borderId="1" xfId="4188" applyFont="1" applyBorder="1" applyAlignment="1">
      <alignment horizontal="center" vertical="center"/>
    </xf>
    <xf numFmtId="0" fontId="28" fillId="0" borderId="1" xfId="4188" applyFont="1" applyBorder="1" applyAlignment="1">
      <alignment horizontal="left" vertical="center"/>
    </xf>
    <xf numFmtId="0" fontId="29" fillId="0" borderId="1" xfId="4188" applyFont="1" applyBorder="1" applyAlignment="1">
      <alignment horizontal="left" vertical="center"/>
    </xf>
    <xf numFmtId="0" fontId="15" fillId="0" borderId="0" xfId="2459" applyFont="1" applyFill="1"/>
    <xf numFmtId="0" fontId="15" fillId="0" borderId="0" xfId="2459" applyFont="1" applyFill="1" applyAlignment="1">
      <alignment horizontal="center" vertical="center"/>
    </xf>
    <xf numFmtId="0" fontId="3" fillId="0" borderId="3" xfId="2459" applyFont="1" applyFill="1" applyBorder="1" applyAlignment="1">
      <alignment horizontal="center" vertical="center"/>
    </xf>
    <xf numFmtId="0" fontId="3" fillId="0" borderId="3" xfId="2459" applyFont="1" applyFill="1" applyBorder="1" applyAlignment="1">
      <alignment horizontal="center" vertical="center" wrapText="1"/>
    </xf>
    <xf numFmtId="0" fontId="3" fillId="0" borderId="4" xfId="2459" applyFont="1" applyFill="1" applyBorder="1" applyAlignment="1">
      <alignment horizontal="center" vertical="center"/>
    </xf>
    <xf numFmtId="0" fontId="3" fillId="0" borderId="4" xfId="2459" applyFont="1" applyFill="1" applyBorder="1" applyAlignment="1">
      <alignment horizontal="center" wrapText="1"/>
    </xf>
    <xf numFmtId="3" fontId="3" fillId="0" borderId="1" xfId="2459" applyNumberFormat="1" applyFont="1" applyFill="1" applyBorder="1" applyAlignment="1" applyProtection="1">
      <alignment vertical="center"/>
    </xf>
    <xf numFmtId="0" fontId="3" fillId="3" borderId="1" xfId="2459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 applyProtection="1">
      <alignment horizontal="left" vertical="center"/>
    </xf>
    <xf numFmtId="3" fontId="5" fillId="0" borderId="1" xfId="2459" applyNumberFormat="1" applyFont="1" applyFill="1" applyBorder="1" applyAlignment="1" applyProtection="1">
      <alignment horizontal="left" vertical="center"/>
    </xf>
    <xf numFmtId="3" fontId="5" fillId="0" borderId="1" xfId="2459" applyNumberFormat="1" applyFont="1" applyFill="1" applyBorder="1" applyAlignment="1" applyProtection="1">
      <alignment vertical="center"/>
    </xf>
    <xf numFmtId="3" fontId="3" fillId="0" borderId="1" xfId="2459" applyNumberFormat="1" applyFont="1" applyFill="1" applyBorder="1" applyAlignment="1" applyProtection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4" borderId="1" xfId="2459" applyFont="1" applyFill="1" applyBorder="1" applyAlignment="1">
      <alignment horizontal="center" vertical="center"/>
    </xf>
    <xf numFmtId="0" fontId="5" fillId="4" borderId="1" xfId="2459" applyFont="1" applyFill="1" applyBorder="1" applyAlignment="1">
      <alignment horizontal="center" vertical="center"/>
    </xf>
    <xf numFmtId="0" fontId="5" fillId="0" borderId="0" xfId="3995"/>
    <xf numFmtId="0" fontId="32" fillId="0" borderId="0" xfId="3995" applyFont="1"/>
    <xf numFmtId="0" fontId="4" fillId="0" borderId="0" xfId="3995" applyFont="1" applyAlignment="1">
      <alignment horizontal="center" vertical="center"/>
    </xf>
    <xf numFmtId="0" fontId="34" fillId="0" borderId="0" xfId="3995" applyFont="1" applyAlignment="1">
      <alignment horizontal="center" vertical="center"/>
    </xf>
    <xf numFmtId="0" fontId="5" fillId="0" borderId="0" xfId="3995" applyAlignment="1">
      <alignment vertical="center"/>
    </xf>
    <xf numFmtId="0" fontId="5" fillId="0" borderId="1" xfId="3995" applyBorder="1" applyAlignment="1">
      <alignment horizontal="center" vertical="center"/>
    </xf>
    <xf numFmtId="0" fontId="5" fillId="0" borderId="1" xfId="3995" applyBorder="1" applyAlignment="1">
      <alignment horizontal="center" vertical="center" wrapText="1"/>
    </xf>
    <xf numFmtId="0" fontId="5" fillId="0" borderId="1" xfId="3995" applyFont="1" applyBorder="1" applyAlignment="1">
      <alignment horizontal="center" vertical="center" wrapText="1"/>
    </xf>
    <xf numFmtId="0" fontId="3" fillId="0" borderId="1" xfId="3995" applyFont="1" applyBorder="1" applyAlignment="1">
      <alignment horizontal="center" vertical="center"/>
    </xf>
    <xf numFmtId="237" fontId="3" fillId="0" borderId="1" xfId="3995" applyNumberFormat="1" applyFont="1" applyBorder="1" applyAlignment="1">
      <alignment horizontal="center" vertical="center"/>
    </xf>
    <xf numFmtId="205" fontId="3" fillId="0" borderId="1" xfId="3995" applyNumberFormat="1" applyFont="1" applyBorder="1" applyAlignment="1">
      <alignment horizontal="center" vertical="center"/>
    </xf>
    <xf numFmtId="0" fontId="5" fillId="0" borderId="1" xfId="3995" applyBorder="1" applyAlignment="1">
      <alignment vertical="center"/>
    </xf>
    <xf numFmtId="0" fontId="32" fillId="0" borderId="1" xfId="3995" applyFont="1" applyBorder="1" applyAlignment="1">
      <alignment vertical="center"/>
    </xf>
    <xf numFmtId="245" fontId="5" fillId="0" borderId="1" xfId="3995" applyNumberFormat="1" applyBorder="1" applyAlignment="1">
      <alignment vertical="center"/>
    </xf>
    <xf numFmtId="0" fontId="25" fillId="0" borderId="0" xfId="0" applyFont="1" applyFill="1">
      <alignment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29" fillId="0" borderId="4" xfId="0" applyFont="1" applyBorder="1" applyAlignment="1">
      <alignment vertical="center"/>
    </xf>
    <xf numFmtId="0" fontId="29" fillId="0" borderId="1" xfId="0" applyFont="1" applyFill="1" applyBorder="1" applyAlignment="1">
      <alignment horizontal="left" vertical="center" wrapText="1"/>
    </xf>
    <xf numFmtId="0" fontId="5" fillId="0" borderId="1" xfId="4153" applyFont="1" applyFill="1" applyBorder="1" applyAlignment="1">
      <alignment vertical="center"/>
    </xf>
    <xf numFmtId="0" fontId="29" fillId="0" borderId="1" xfId="0" applyFont="1" applyBorder="1" applyAlignment="1">
      <alignment horizontal="left" vertical="center" wrapText="1"/>
    </xf>
    <xf numFmtId="0" fontId="5" fillId="0" borderId="1" xfId="4153" applyFill="1" applyBorder="1" applyAlignment="1">
      <alignment vertical="center"/>
    </xf>
    <xf numFmtId="0" fontId="29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left" vertical="center" wrapText="1"/>
    </xf>
    <xf numFmtId="246" fontId="5" fillId="0" borderId="5" xfId="4153" applyNumberFormat="1" applyFont="1" applyFill="1" applyBorder="1" applyAlignment="1">
      <alignment horizontal="left" vertical="center" wrapText="1"/>
    </xf>
    <xf numFmtId="0" fontId="5" fillId="0" borderId="0" xfId="1996">
      <alignment vertical="center"/>
    </xf>
    <xf numFmtId="0" fontId="2" fillId="0" borderId="0" xfId="1996" applyFont="1">
      <alignment vertical="center"/>
    </xf>
    <xf numFmtId="0" fontId="21" fillId="0" borderId="0" xfId="1996" applyFont="1">
      <alignment vertical="center"/>
    </xf>
    <xf numFmtId="0" fontId="22" fillId="0" borderId="0" xfId="1996" applyFont="1" applyAlignment="1">
      <alignment horizontal="center" vertical="center"/>
    </xf>
    <xf numFmtId="0" fontId="15" fillId="0" borderId="0" xfId="1996" applyFont="1" applyAlignment="1">
      <alignment horizontal="center" vertical="center"/>
    </xf>
    <xf numFmtId="0" fontId="3" fillId="0" borderId="1" xfId="1996" applyFont="1" applyBorder="1" applyAlignment="1">
      <alignment horizontal="center" vertical="center"/>
    </xf>
    <xf numFmtId="0" fontId="5" fillId="0" borderId="1" xfId="1996" applyBorder="1" applyAlignment="1">
      <alignment horizontal="center" vertical="center"/>
    </xf>
    <xf numFmtId="0" fontId="5" fillId="0" borderId="1" xfId="1996" applyFill="1" applyBorder="1" applyAlignment="1">
      <alignment horizontal="center" vertical="center"/>
    </xf>
    <xf numFmtId="0" fontId="5" fillId="0" borderId="1" xfId="1996" applyFont="1" applyBorder="1" applyAlignment="1">
      <alignment horizontal="center" vertical="center"/>
    </xf>
    <xf numFmtId="0" fontId="32" fillId="0" borderId="0" xfId="1996" applyFont="1">
      <alignment vertical="center"/>
    </xf>
    <xf numFmtId="0" fontId="5" fillId="0" borderId="0" xfId="1996" applyAlignment="1">
      <alignment horizontal="center" vertical="center"/>
    </xf>
    <xf numFmtId="0" fontId="5" fillId="0" borderId="1" xfId="1996" applyFont="1" applyFill="1" applyBorder="1" applyAlignment="1">
      <alignment horizontal="center" vertical="center"/>
    </xf>
    <xf numFmtId="0" fontId="5" fillId="0" borderId="1" xfId="1996" applyBorder="1">
      <alignment vertical="center"/>
    </xf>
    <xf numFmtId="0" fontId="25" fillId="0" borderId="0" xfId="0" applyFont="1">
      <alignment vertical="center"/>
    </xf>
    <xf numFmtId="0" fontId="5" fillId="0" borderId="0" xfId="2459" applyFont="1" applyFill="1" applyAlignment="1">
      <alignment horizontal="center" vertical="center"/>
    </xf>
    <xf numFmtId="0" fontId="5" fillId="0" borderId="2" xfId="2459" applyFont="1" applyFill="1" applyBorder="1" applyAlignment="1">
      <alignment horizontal="right" vertical="center"/>
    </xf>
    <xf numFmtId="0" fontId="3" fillId="0" borderId="1" xfId="2459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" fontId="33" fillId="0" borderId="1" xfId="0" applyNumberFormat="1" applyFont="1" applyFill="1" applyBorder="1" applyAlignment="1" applyProtection="1">
      <alignment horizontal="center" vertical="center"/>
      <protection locked="0"/>
    </xf>
    <xf numFmtId="242" fontId="33" fillId="5" borderId="1" xfId="3995" applyNumberFormat="1" applyFont="1" applyFill="1" applyBorder="1" applyAlignment="1" applyProtection="1">
      <alignment horizontal="center" vertical="center"/>
      <protection locked="0"/>
    </xf>
    <xf numFmtId="1" fontId="33" fillId="0" borderId="1" xfId="3995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Border="1">
      <alignment vertical="center"/>
    </xf>
    <xf numFmtId="1" fontId="27" fillId="0" borderId="1" xfId="3995" applyNumberFormat="1" applyFont="1" applyFill="1" applyBorder="1" applyAlignment="1" applyProtection="1">
      <alignment vertical="center"/>
      <protection locked="0"/>
    </xf>
    <xf numFmtId="1" fontId="27" fillId="0" borderId="1" xfId="3995" applyNumberFormat="1" applyFont="1" applyFill="1" applyBorder="1" applyAlignment="1" applyProtection="1">
      <alignment horizontal="center" vertical="center"/>
      <protection locked="0"/>
    </xf>
    <xf numFmtId="1" fontId="27" fillId="0" borderId="1" xfId="3995" applyNumberFormat="1" applyFont="1" applyFill="1" applyBorder="1" applyAlignment="1" applyProtection="1">
      <alignment horizontal="left" vertical="center"/>
      <protection locked="0"/>
    </xf>
    <xf numFmtId="1" fontId="33" fillId="0" borderId="1" xfId="3995" applyNumberFormat="1" applyFont="1" applyFill="1" applyBorder="1" applyAlignment="1" applyProtection="1">
      <alignment vertical="center"/>
      <protection locked="0"/>
    </xf>
    <xf numFmtId="0" fontId="27" fillId="0" borderId="1" xfId="3995" applyNumberFormat="1" applyFont="1" applyFill="1" applyBorder="1" applyAlignment="1" applyProtection="1">
      <alignment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3" fontId="33" fillId="0" borderId="1" xfId="3995" applyNumberFormat="1" applyFont="1" applyFill="1" applyBorder="1" applyAlignment="1" applyProtection="1">
      <alignment vertical="center"/>
      <protection locked="0"/>
    </xf>
    <xf numFmtId="3" fontId="27" fillId="0" borderId="1" xfId="0" applyNumberFormat="1" applyFont="1" applyFill="1" applyBorder="1" applyAlignment="1" applyProtection="1">
      <alignment vertical="center"/>
      <protection locked="0"/>
    </xf>
    <xf numFmtId="0" fontId="35" fillId="0" borderId="0" xfId="3995" applyFont="1" applyFill="1" applyAlignment="1" applyProtection="1">
      <alignment vertical="center"/>
      <protection locked="0"/>
    </xf>
    <xf numFmtId="0" fontId="10" fillId="2" borderId="0" xfId="3995" applyFont="1" applyFill="1" applyAlignment="1" applyProtection="1">
      <alignment vertical="center"/>
      <protection locked="0"/>
    </xf>
    <xf numFmtId="0" fontId="5" fillId="0" borderId="0" xfId="3995" applyFont="1" applyFill="1" applyAlignment="1" applyProtection="1">
      <alignment vertical="center"/>
      <protection locked="0"/>
    </xf>
    <xf numFmtId="0" fontId="3" fillId="0" borderId="2" xfId="3995" applyFont="1" applyFill="1" applyBorder="1" applyAlignment="1" applyProtection="1">
      <alignment vertical="center"/>
      <protection locked="0"/>
    </xf>
    <xf numFmtId="0" fontId="5" fillId="0" borderId="2" xfId="3995" applyFont="1" applyFill="1" applyBorder="1" applyAlignment="1" applyProtection="1">
      <alignment horizontal="right" vertical="center"/>
      <protection locked="0"/>
    </xf>
    <xf numFmtId="0" fontId="32" fillId="0" borderId="0" xfId="3995" applyFont="1" applyFill="1" applyAlignment="1" applyProtection="1">
      <alignment vertical="center"/>
      <protection locked="0"/>
    </xf>
    <xf numFmtId="242" fontId="33" fillId="5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3995" applyFont="1" applyFill="1" applyBorder="1" applyAlignment="1" applyProtection="1">
      <alignment horizontal="center" vertical="center"/>
      <protection locked="0"/>
    </xf>
    <xf numFmtId="3" fontId="27" fillId="0" borderId="1" xfId="3995" applyNumberFormat="1" applyFont="1" applyFill="1" applyBorder="1" applyAlignment="1" applyProtection="1">
      <alignment vertical="center"/>
      <protection locked="0"/>
    </xf>
    <xf numFmtId="0" fontId="3" fillId="0" borderId="0" xfId="3995" applyFont="1" applyFill="1" applyAlignment="1" applyProtection="1">
      <alignment vertical="center"/>
      <protection locked="0"/>
    </xf>
    <xf numFmtId="3" fontId="27" fillId="0" borderId="1" xfId="3995" applyNumberFormat="1" applyFont="1" applyFill="1" applyBorder="1" applyAlignment="1" applyProtection="1">
      <alignment horizontal="center" vertical="center"/>
      <protection locked="0"/>
    </xf>
    <xf numFmtId="0" fontId="27" fillId="0" borderId="1" xfId="3995" applyFont="1" applyBorder="1" applyAlignment="1" applyProtection="1">
      <alignment vertical="center" wrapText="1"/>
      <protection locked="0"/>
    </xf>
    <xf numFmtId="0" fontId="27" fillId="0" borderId="1" xfId="3995" applyFont="1" applyBorder="1" applyAlignment="1" applyProtection="1">
      <alignment horizontal="left" vertical="center" wrapText="1"/>
      <protection locked="0"/>
    </xf>
    <xf numFmtId="0" fontId="36" fillId="2" borderId="1" xfId="0" applyFont="1" applyFill="1" applyBorder="1" applyAlignment="1" applyProtection="1">
      <alignment horizontal="center" vertical="center"/>
      <protection locked="0"/>
    </xf>
    <xf numFmtId="0" fontId="37" fillId="0" borderId="0" xfId="3559" applyFont="1"/>
    <xf numFmtId="0" fontId="5" fillId="0" borderId="0" xfId="3559" applyFont="1"/>
    <xf numFmtId="0" fontId="5" fillId="0" borderId="0" xfId="3559" applyFont="1" applyFill="1"/>
    <xf numFmtId="0" fontId="38" fillId="0" borderId="0" xfId="3559"/>
    <xf numFmtId="0" fontId="2" fillId="0" borderId="0" xfId="4162" applyFont="1" applyAlignment="1">
      <alignment horizontal="left" vertical="center"/>
    </xf>
    <xf numFmtId="0" fontId="38" fillId="0" borderId="0" xfId="4162"/>
    <xf numFmtId="0" fontId="22" fillId="0" borderId="0" xfId="1107" applyNumberFormat="1" applyFont="1" applyFill="1" applyAlignment="1" applyProtection="1">
      <alignment horizontal="center" vertical="center"/>
    </xf>
    <xf numFmtId="0" fontId="22" fillId="0" borderId="0" xfId="1107" applyNumberFormat="1" applyFont="1" applyFill="1" applyBorder="1" applyAlignment="1" applyProtection="1">
      <alignment horizontal="center" vertical="center"/>
    </xf>
    <xf numFmtId="0" fontId="5" fillId="0" borderId="2" xfId="3559" applyFont="1" applyFill="1" applyBorder="1" applyAlignment="1">
      <alignment horizontal="left"/>
    </xf>
    <xf numFmtId="0" fontId="5" fillId="0" borderId="0" xfId="1996" applyFont="1" applyAlignment="1">
      <alignment horizontal="right"/>
    </xf>
    <xf numFmtId="0" fontId="5" fillId="0" borderId="1" xfId="3559" applyNumberFormat="1" applyFont="1" applyFill="1" applyBorder="1" applyAlignment="1" applyProtection="1">
      <alignment horizontal="center" vertical="center"/>
    </xf>
    <xf numFmtId="0" fontId="5" fillId="0" borderId="6" xfId="3559" applyNumberFormat="1" applyFont="1" applyFill="1" applyBorder="1" applyAlignment="1" applyProtection="1">
      <alignment horizontal="center" vertical="center" wrapText="1"/>
    </xf>
    <xf numFmtId="0" fontId="5" fillId="0" borderId="6" xfId="4217" applyFont="1" applyBorder="1" applyAlignment="1">
      <alignment horizontal="center" vertical="center" wrapText="1"/>
    </xf>
    <xf numFmtId="0" fontId="5" fillId="0" borderId="7" xfId="4217" applyFont="1" applyBorder="1" applyAlignment="1">
      <alignment horizontal="center" vertical="center" wrapText="1"/>
    </xf>
    <xf numFmtId="0" fontId="5" fillId="0" borderId="3" xfId="3559" applyFont="1" applyBorder="1" applyAlignment="1">
      <alignment horizontal="center" vertical="center"/>
    </xf>
    <xf numFmtId="0" fontId="5" fillId="0" borderId="4" xfId="3559" applyNumberFormat="1" applyFont="1" applyFill="1" applyBorder="1" applyAlignment="1" applyProtection="1">
      <alignment horizontal="center" vertical="center" wrapText="1"/>
    </xf>
    <xf numFmtId="0" fontId="5" fillId="0" borderId="1" xfId="4217" applyFont="1" applyBorder="1" applyAlignment="1">
      <alignment horizontal="center" vertical="center" wrapText="1"/>
    </xf>
    <xf numFmtId="0" fontId="5" fillId="0" borderId="8" xfId="3559" applyFont="1" applyBorder="1" applyAlignment="1">
      <alignment horizontal="center" vertical="center"/>
    </xf>
    <xf numFmtId="0" fontId="5" fillId="0" borderId="1" xfId="3559" applyNumberFormat="1" applyFont="1" applyFill="1" applyBorder="1" applyAlignment="1" applyProtection="1">
      <alignment horizontal="center" vertical="center" wrapText="1"/>
    </xf>
    <xf numFmtId="0" fontId="5" fillId="0" borderId="4" xfId="3559" applyFont="1" applyBorder="1" applyAlignment="1">
      <alignment horizontal="center" vertical="center"/>
    </xf>
    <xf numFmtId="0" fontId="5" fillId="0" borderId="3" xfId="3559" applyFont="1" applyFill="1" applyBorder="1" applyAlignment="1">
      <alignment horizontal="center" vertical="center"/>
    </xf>
    <xf numFmtId="0" fontId="5" fillId="0" borderId="1" xfId="3559" applyFont="1" applyBorder="1" applyAlignment="1">
      <alignment horizontal="center" vertical="center"/>
    </xf>
    <xf numFmtId="0" fontId="5" fillId="0" borderId="1" xfId="3559" applyFont="1" applyBorder="1"/>
    <xf numFmtId="49" fontId="5" fillId="0" borderId="6" xfId="3559" applyNumberFormat="1" applyFont="1" applyFill="1" applyBorder="1" applyAlignment="1" applyProtection="1">
      <alignment horizontal="center" vertical="center" wrapText="1"/>
    </xf>
    <xf numFmtId="49" fontId="5" fillId="0" borderId="1" xfId="3559" applyNumberFormat="1" applyFont="1" applyFill="1" applyBorder="1" applyAlignment="1" applyProtection="1">
      <alignment horizontal="center" vertical="center" wrapText="1"/>
    </xf>
    <xf numFmtId="0" fontId="27" fillId="0" borderId="1" xfId="3559" applyFont="1" applyFill="1" applyBorder="1" applyAlignment="1">
      <alignment horizontal="center" vertical="center"/>
    </xf>
    <xf numFmtId="0" fontId="5" fillId="0" borderId="1" xfId="3559" applyFont="1" applyFill="1" applyBorder="1"/>
    <xf numFmtId="0" fontId="32" fillId="0" borderId="0" xfId="3559" applyFont="1" applyFill="1"/>
    <xf numFmtId="0" fontId="5" fillId="0" borderId="1" xfId="3559" applyNumberFormat="1" applyFont="1" applyFill="1" applyBorder="1" applyAlignment="1" applyProtection="1">
      <alignment horizontal="left" vertical="center" wrapText="1"/>
    </xf>
    <xf numFmtId="0" fontId="27" fillId="0" borderId="1" xfId="3559" applyFont="1" applyBorder="1" applyAlignment="1">
      <alignment horizontal="center" vertical="center"/>
    </xf>
    <xf numFmtId="0" fontId="38" fillId="0" borderId="1" xfId="3559" applyBorder="1" applyAlignment="1">
      <alignment horizontal="center" vertical="center"/>
    </xf>
    <xf numFmtId="0" fontId="38" fillId="0" borderId="1" xfId="3559" applyBorder="1"/>
    <xf numFmtId="0" fontId="39" fillId="0" borderId="1" xfId="3559" applyFont="1" applyBorder="1" applyAlignment="1">
      <alignment horizontal="center" vertical="center"/>
    </xf>
    <xf numFmtId="0" fontId="27" fillId="0" borderId="0" xfId="3559" applyFont="1" applyFill="1"/>
    <xf numFmtId="0" fontId="5" fillId="3" borderId="0" xfId="0" applyFont="1" applyFill="1" applyBorder="1" applyAlignment="1">
      <alignment vertical="center"/>
    </xf>
    <xf numFmtId="0" fontId="40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vertical="center"/>
    </xf>
    <xf numFmtId="49" fontId="35" fillId="3" borderId="0" xfId="0" applyNumberFormat="1" applyFont="1" applyFill="1" applyAlignment="1">
      <alignment horizontal="left" vertical="center"/>
    </xf>
    <xf numFmtId="0" fontId="1" fillId="3" borderId="0" xfId="0" applyFont="1" applyFill="1" applyAlignment="1">
      <alignment horizontal="right" vertical="center"/>
    </xf>
    <xf numFmtId="49" fontId="41" fillId="3" borderId="0" xfId="0" applyNumberFormat="1" applyFont="1" applyFill="1" applyAlignment="1">
      <alignment horizontal="center" vertical="center"/>
    </xf>
    <xf numFmtId="49" fontId="42" fillId="3" borderId="0" xfId="0" applyNumberFormat="1" applyFont="1" applyFill="1" applyAlignment="1">
      <alignment horizontal="center" vertical="center"/>
    </xf>
    <xf numFmtId="49" fontId="43" fillId="3" borderId="6" xfId="0" applyNumberFormat="1" applyFont="1" applyFill="1" applyBorder="1" applyAlignment="1">
      <alignment horizontal="center" vertical="center"/>
    </xf>
    <xf numFmtId="49" fontId="43" fillId="3" borderId="7" xfId="0" applyNumberFormat="1" applyFont="1" applyFill="1" applyBorder="1" applyAlignment="1">
      <alignment horizontal="center" vertical="center"/>
    </xf>
    <xf numFmtId="0" fontId="43" fillId="3" borderId="3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 wrapText="1"/>
    </xf>
    <xf numFmtId="49" fontId="43" fillId="3" borderId="1" xfId="0" applyNumberFormat="1" applyFont="1" applyFill="1" applyBorder="1" applyAlignment="1">
      <alignment horizontal="center" vertical="center"/>
    </xf>
    <xf numFmtId="0" fontId="43" fillId="3" borderId="7" xfId="0" applyFont="1" applyFill="1" applyBorder="1" applyAlignment="1">
      <alignment horizontal="center" vertical="center"/>
    </xf>
    <xf numFmtId="0" fontId="43" fillId="3" borderId="4" xfId="0" applyFont="1" applyFill="1" applyBorder="1" applyAlignment="1">
      <alignment horizontal="center" vertical="center" wrapText="1"/>
    </xf>
    <xf numFmtId="0" fontId="33" fillId="3" borderId="1" xfId="4165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left" vertical="center"/>
    </xf>
    <xf numFmtId="0" fontId="1" fillId="6" borderId="7" xfId="0" applyFont="1" applyFill="1" applyBorder="1" applyAlignment="1">
      <alignment vertical="center"/>
    </xf>
    <xf numFmtId="242" fontId="1" fillId="6" borderId="1" xfId="0" applyNumberFormat="1" applyFont="1" applyFill="1" applyBorder="1" applyAlignment="1">
      <alignment vertical="center"/>
    </xf>
    <xf numFmtId="49" fontId="1" fillId="7" borderId="1" xfId="0" applyNumberFormat="1" applyFont="1" applyFill="1" applyBorder="1" applyAlignment="1">
      <alignment horizontal="left" vertical="center"/>
    </xf>
    <xf numFmtId="241" fontId="1" fillId="7" borderId="7" xfId="0" applyNumberFormat="1" applyFont="1" applyFill="1" applyBorder="1" applyAlignment="1" applyProtection="1">
      <alignment horizontal="left" vertical="center"/>
      <protection locked="0"/>
    </xf>
    <xf numFmtId="242" fontId="1" fillId="7" borderId="1" xfId="0" applyNumberFormat="1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left" vertical="center"/>
    </xf>
    <xf numFmtId="241" fontId="1" fillId="3" borderId="7" xfId="0" applyNumberFormat="1" applyFont="1" applyFill="1" applyBorder="1" applyAlignment="1" applyProtection="1">
      <alignment horizontal="left" vertical="center"/>
      <protection locked="0"/>
    </xf>
    <xf numFmtId="242" fontId="1" fillId="3" borderId="1" xfId="0" applyNumberFormat="1" applyFont="1" applyFill="1" applyBorder="1" applyAlignment="1">
      <alignment vertical="center"/>
    </xf>
    <xf numFmtId="247" fontId="44" fillId="3" borderId="1" xfId="4165" applyNumberFormat="1" applyFont="1" applyFill="1" applyBorder="1" applyAlignment="1" applyProtection="1">
      <alignment vertical="center" shrinkToFit="1"/>
      <protection locked="0"/>
    </xf>
    <xf numFmtId="247" fontId="45" fillId="3" borderId="1" xfId="0" applyNumberFormat="1" applyFont="1" applyFill="1" applyBorder="1" applyAlignment="1" applyProtection="1">
      <alignment vertical="center" shrinkToFit="1"/>
      <protection locked="0"/>
    </xf>
    <xf numFmtId="245" fontId="1" fillId="3" borderId="7" xfId="0" applyNumberFormat="1" applyFont="1" applyFill="1" applyBorder="1" applyAlignment="1" applyProtection="1">
      <alignment horizontal="left" vertical="center"/>
      <protection locked="0"/>
    </xf>
    <xf numFmtId="0" fontId="1" fillId="3" borderId="7" xfId="0" applyFont="1" applyFill="1" applyBorder="1" applyAlignment="1">
      <alignment vertical="center"/>
    </xf>
    <xf numFmtId="241" fontId="1" fillId="3" borderId="9" xfId="0" applyNumberFormat="1" applyFont="1" applyFill="1" applyBorder="1" applyAlignment="1" applyProtection="1">
      <alignment horizontal="left" vertical="center"/>
      <protection locked="0"/>
    </xf>
    <xf numFmtId="245" fontId="1" fillId="7" borderId="7" xfId="0" applyNumberFormat="1" applyFont="1" applyFill="1" applyBorder="1" applyAlignment="1" applyProtection="1">
      <alignment horizontal="left" vertical="center"/>
      <protection locked="0"/>
    </xf>
    <xf numFmtId="241" fontId="1" fillId="7" borderId="9" xfId="0" applyNumberFormat="1" applyFont="1" applyFill="1" applyBorder="1" applyAlignment="1" applyProtection="1">
      <alignment horizontal="left" vertical="center"/>
      <protection locked="0"/>
    </xf>
    <xf numFmtId="245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7" borderId="9" xfId="0" applyFont="1" applyFill="1" applyBorder="1" applyAlignment="1">
      <alignment vertical="center"/>
    </xf>
    <xf numFmtId="0" fontId="1" fillId="7" borderId="7" xfId="0" applyFont="1" applyFill="1" applyBorder="1" applyAlignment="1">
      <alignment vertical="center"/>
    </xf>
    <xf numFmtId="242" fontId="11" fillId="7" borderId="1" xfId="0" applyNumberFormat="1" applyFont="1" applyFill="1" applyBorder="1" applyAlignment="1">
      <alignment vertical="center"/>
    </xf>
    <xf numFmtId="242" fontId="11" fillId="3" borderId="1" xfId="0" applyNumberFormat="1" applyFont="1" applyFill="1" applyBorder="1" applyAlignment="1">
      <alignment vertical="center"/>
    </xf>
    <xf numFmtId="242" fontId="43" fillId="3" borderId="1" xfId="0" applyNumberFormat="1" applyFont="1" applyFill="1" applyBorder="1" applyAlignment="1">
      <alignment vertical="center"/>
    </xf>
    <xf numFmtId="242" fontId="46" fillId="3" borderId="1" xfId="0" applyNumberFormat="1" applyFont="1" applyFill="1" applyBorder="1" applyAlignment="1">
      <alignment vertical="center"/>
    </xf>
    <xf numFmtId="242" fontId="1" fillId="3" borderId="1" xfId="0" applyNumberFormat="1" applyFont="1" applyFill="1" applyBorder="1" applyAlignment="1" applyProtection="1">
      <alignment vertical="center"/>
      <protection locked="0"/>
    </xf>
    <xf numFmtId="242" fontId="11" fillId="3" borderId="1" xfId="0" applyNumberFormat="1" applyFont="1" applyFill="1" applyBorder="1" applyAlignment="1" applyProtection="1">
      <alignment vertical="center"/>
      <protection locked="0"/>
    </xf>
    <xf numFmtId="242" fontId="1" fillId="7" borderId="1" xfId="0" applyNumberFormat="1" applyFont="1" applyFill="1" applyBorder="1" applyAlignment="1" applyProtection="1">
      <alignment vertical="center"/>
      <protection locked="0"/>
    </xf>
    <xf numFmtId="49" fontId="1" fillId="0" borderId="1" xfId="0" applyNumberFormat="1" applyFont="1" applyFill="1" applyBorder="1" applyAlignment="1">
      <alignment horizontal="left" vertical="center"/>
    </xf>
    <xf numFmtId="241" fontId="1" fillId="0" borderId="7" xfId="0" applyNumberFormat="1" applyFont="1" applyFill="1" applyBorder="1" applyAlignment="1" applyProtection="1">
      <alignment horizontal="left" vertical="center"/>
      <protection locked="0"/>
    </xf>
    <xf numFmtId="242" fontId="1" fillId="0" borderId="1" xfId="0" applyNumberFormat="1" applyFont="1" applyFill="1" applyBorder="1" applyAlignment="1">
      <alignment vertical="center"/>
    </xf>
    <xf numFmtId="242" fontId="1" fillId="8" borderId="1" xfId="0" applyNumberFormat="1" applyFont="1" applyFill="1" applyBorder="1" applyAlignment="1">
      <alignment vertical="center"/>
    </xf>
    <xf numFmtId="242" fontId="11" fillId="8" borderId="1" xfId="0" applyNumberFormat="1" applyFont="1" applyFill="1" applyBorder="1" applyAlignment="1">
      <alignment vertical="center"/>
    </xf>
    <xf numFmtId="0" fontId="1" fillId="7" borderId="7" xfId="0" applyFont="1" applyFill="1" applyBorder="1" applyAlignment="1">
      <alignment horizontal="left" vertical="center"/>
    </xf>
    <xf numFmtId="0" fontId="1" fillId="7" borderId="10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6" borderId="10" xfId="0" applyFont="1" applyFill="1" applyBorder="1" applyAlignment="1">
      <alignment vertical="center"/>
    </xf>
    <xf numFmtId="49" fontId="1" fillId="9" borderId="1" xfId="0" applyNumberFormat="1" applyFont="1" applyFill="1" applyBorder="1" applyAlignment="1">
      <alignment horizontal="left" vertical="center"/>
    </xf>
    <xf numFmtId="0" fontId="1" fillId="9" borderId="10" xfId="0" applyFont="1" applyFill="1" applyBorder="1" applyAlignment="1">
      <alignment vertical="center"/>
    </xf>
    <xf numFmtId="242" fontId="1" fillId="10" borderId="1" xfId="0" applyNumberFormat="1" applyFont="1" applyFill="1" applyBorder="1" applyAlignment="1">
      <alignment vertical="center"/>
    </xf>
    <xf numFmtId="49" fontId="45" fillId="3" borderId="1" xfId="0" applyNumberFormat="1" applyFont="1" applyFill="1" applyBorder="1" applyAlignment="1">
      <alignment horizontal="left" vertical="center"/>
    </xf>
    <xf numFmtId="0" fontId="47" fillId="3" borderId="7" xfId="4165" applyFont="1" applyFill="1" applyBorder="1" applyAlignment="1">
      <alignment vertical="center"/>
    </xf>
    <xf numFmtId="247" fontId="44" fillId="11" borderId="1" xfId="4165" applyNumberFormat="1" applyFont="1" applyFill="1" applyBorder="1" applyAlignment="1" applyProtection="1">
      <alignment vertical="center" shrinkToFit="1"/>
      <protection locked="0"/>
    </xf>
    <xf numFmtId="0" fontId="1" fillId="9" borderId="7" xfId="0" applyFont="1" applyFill="1" applyBorder="1" applyAlignment="1">
      <alignment vertical="center"/>
    </xf>
    <xf numFmtId="49" fontId="1" fillId="12" borderId="1" xfId="0" applyNumberFormat="1" applyFont="1" applyFill="1" applyBorder="1" applyAlignment="1">
      <alignment horizontal="left" vertical="center"/>
    </xf>
    <xf numFmtId="0" fontId="1" fillId="12" borderId="7" xfId="0" applyFont="1" applyFill="1" applyBorder="1" applyAlignment="1">
      <alignment vertical="center"/>
    </xf>
    <xf numFmtId="242" fontId="1" fillId="1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43" fillId="6" borderId="7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49" fontId="35" fillId="3" borderId="0" xfId="0" applyNumberFormat="1" applyFont="1" applyFill="1" applyAlignment="1">
      <alignment horizontal="center" vertical="center"/>
    </xf>
    <xf numFmtId="49" fontId="1" fillId="14" borderId="1" xfId="0" applyNumberFormat="1" applyFont="1" applyFill="1" applyBorder="1" applyAlignment="1">
      <alignment horizontal="left" vertical="center"/>
    </xf>
    <xf numFmtId="242" fontId="1" fillId="15" borderId="1" xfId="0" applyNumberFormat="1" applyFont="1" applyFill="1" applyBorder="1" applyAlignment="1">
      <alignment vertical="center"/>
    </xf>
    <xf numFmtId="245" fontId="1" fillId="3" borderId="1" xfId="0" applyNumberFormat="1" applyFont="1" applyFill="1" applyBorder="1" applyAlignment="1" applyProtection="1">
      <alignment horizontal="left" vertical="center"/>
      <protection locked="0"/>
    </xf>
    <xf numFmtId="49" fontId="35" fillId="3" borderId="2" xfId="0" applyNumberFormat="1" applyFont="1" applyFill="1" applyBorder="1" applyAlignment="1">
      <alignment horizontal="center" vertical="center"/>
    </xf>
    <xf numFmtId="205" fontId="0" fillId="0" borderId="0" xfId="0" applyNumberFormat="1">
      <alignment vertical="center"/>
    </xf>
    <xf numFmtId="0" fontId="48" fillId="0" borderId="0" xfId="0" applyFont="1" applyAlignment="1">
      <alignment horizontal="justify" vertical="center"/>
    </xf>
    <xf numFmtId="0" fontId="49" fillId="0" borderId="0" xfId="238" applyFont="1" applyAlignment="1">
      <alignment horizontal="center" vertical="center"/>
    </xf>
    <xf numFmtId="205" fontId="49" fillId="0" borderId="0" xfId="238" applyNumberFormat="1" applyFont="1" applyAlignment="1">
      <alignment horizontal="center" vertical="center"/>
    </xf>
    <xf numFmtId="0" fontId="0" fillId="0" borderId="0" xfId="238">
      <alignment vertical="center"/>
    </xf>
    <xf numFmtId="205" fontId="0" fillId="0" borderId="0" xfId="238" applyNumberFormat="1">
      <alignment vertical="center"/>
    </xf>
    <xf numFmtId="0" fontId="50" fillId="0" borderId="0" xfId="238" applyFont="1" applyAlignment="1">
      <alignment horizontal="center" vertical="center"/>
    </xf>
    <xf numFmtId="0" fontId="50" fillId="0" borderId="1" xfId="238" applyFont="1" applyBorder="1" applyAlignment="1">
      <alignment horizontal="center" vertical="center"/>
    </xf>
    <xf numFmtId="0" fontId="50" fillId="0" borderId="3" xfId="238" applyFont="1" applyBorder="1" applyAlignment="1">
      <alignment horizontal="center" wrapText="1"/>
    </xf>
    <xf numFmtId="205" fontId="50" fillId="0" borderId="1" xfId="238" applyNumberFormat="1" applyFont="1" applyBorder="1" applyAlignment="1">
      <alignment horizontal="center" vertical="center" wrapText="1"/>
    </xf>
    <xf numFmtId="0" fontId="50" fillId="0" borderId="1" xfId="238" applyFont="1" applyBorder="1" applyAlignment="1">
      <alignment horizontal="center" vertical="center" wrapText="1"/>
    </xf>
    <xf numFmtId="0" fontId="50" fillId="0" borderId="4" xfId="238" applyFont="1" applyBorder="1" applyAlignment="1">
      <alignment horizontal="center" vertical="top" wrapText="1"/>
    </xf>
    <xf numFmtId="0" fontId="50" fillId="0" borderId="1" xfId="238" applyFont="1" applyBorder="1" applyAlignment="1">
      <alignment horizontal="justify" vertical="center" wrapText="1"/>
    </xf>
    <xf numFmtId="205" fontId="50" fillId="0" borderId="1" xfId="238" applyNumberFormat="1" applyFont="1" applyBorder="1" applyAlignment="1">
      <alignment horizontal="center" vertical="center"/>
    </xf>
    <xf numFmtId="0" fontId="50" fillId="0" borderId="1" xfId="238" applyFont="1" applyBorder="1" applyAlignment="1">
      <alignment horizontal="justify" vertical="center"/>
    </xf>
    <xf numFmtId="0" fontId="5" fillId="0" borderId="1" xfId="238" applyFont="1" applyBorder="1" applyAlignment="1">
      <alignment horizontal="center" vertical="center"/>
    </xf>
    <xf numFmtId="0" fontId="50" fillId="0" borderId="1" xfId="238" applyFont="1" applyBorder="1" applyAlignment="1">
      <alignment horizontal="justify"/>
    </xf>
    <xf numFmtId="0" fontId="51" fillId="0" borderId="1" xfId="238" applyFont="1" applyBorder="1" applyAlignment="1">
      <alignment horizontal="center" vertical="center"/>
    </xf>
    <xf numFmtId="0" fontId="0" fillId="0" borderId="1" xfId="238" applyBorder="1">
      <alignment vertical="center"/>
    </xf>
    <xf numFmtId="0" fontId="48" fillId="0" borderId="0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right"/>
    </xf>
    <xf numFmtId="205" fontId="48" fillId="0" borderId="0" xfId="0" applyNumberFormat="1" applyFont="1" applyBorder="1" applyAlignment="1">
      <alignment horizontal="right"/>
    </xf>
    <xf numFmtId="0" fontId="52" fillId="0" borderId="0" xfId="0" applyFont="1" applyAlignment="1">
      <alignment vertical="center" wrapText="1"/>
    </xf>
    <xf numFmtId="0" fontId="48" fillId="0" borderId="0" xfId="0" applyFont="1" applyBorder="1" applyAlignment="1">
      <alignment horizontal="right" vertical="center"/>
    </xf>
    <xf numFmtId="205" fontId="48" fillId="0" borderId="0" xfId="0" applyNumberFormat="1" applyFont="1" applyBorder="1" applyAlignment="1">
      <alignment horizontal="right" vertical="center"/>
    </xf>
    <xf numFmtId="0" fontId="48" fillId="0" borderId="0" xfId="0" applyFont="1" applyBorder="1" applyAlignment="1">
      <alignment horizontal="justify"/>
    </xf>
    <xf numFmtId="205" fontId="48" fillId="0" borderId="0" xfId="0" applyNumberFormat="1" applyFont="1" applyBorder="1" applyAlignment="1">
      <alignment horizontal="left"/>
    </xf>
    <xf numFmtId="0" fontId="53" fillId="0" borderId="0" xfId="0" applyFont="1" applyAlignment="1">
      <alignment horizontal="justify" vertical="center"/>
    </xf>
  </cellXfs>
  <cellStyles count="5314">
    <cellStyle name="常规" xfId="0" builtinId="0"/>
    <cellStyle name="货币[0]" xfId="1" builtinId="7"/>
    <cellStyle name="差_gdp" xfId="2"/>
    <cellStyle name="??¨′" xfId="3"/>
    <cellStyle name="60% - 强调文字颜色 1 3 3" xfId="4"/>
    <cellStyle name="Input [yellow]" xfId="5"/>
    <cellStyle name="好_行政(燃修费)_民生政策最低支出需求_2014省级收入及财力12.12（更新后） 2" xfId="6"/>
    <cellStyle name="????" xfId="7"/>
    <cellStyle name="差_省电力2008年 工作表_2014省级收入及财力12.12（更新后）" xfId="8"/>
    <cellStyle name="60% - 着色 2" xfId="9"/>
    <cellStyle name="差_分县成本差异系数_不含人员经费系数_2014省级收入12.2（更新后）" xfId="10"/>
    <cellStyle name="?¡ì?_四区预算报人大" xfId="11"/>
    <cellStyle name="常规 2 2 4" xfId="12"/>
    <cellStyle name="好_2007年收支情况及2008年收支预计表(汇总表)_2014省级收入及财力12.12（更新后）" xfId="13"/>
    <cellStyle name="货币" xfId="14" builtinId="4"/>
    <cellStyle name="输入" xfId="15" builtinId="20"/>
    <cellStyle name="差_文体广播事业(按照总人口测算）—20080416_县市旗测算-新科目（含人口规模效应）_2014省级收入12.2（更新后） 2" xfId="16"/>
    <cellStyle name="差_核定人数下发表_2014省级收入及财力12.12（更新后）" xfId="17"/>
    <cellStyle name="差_2011年全省及省级预计2011-12-12_2017年常委会" xfId="18"/>
    <cellStyle name="20% - 强调文字颜色 3" xfId="19" builtinId="38"/>
    <cellStyle name="好_09黑龙江_财力性转移支付2010年预算参考数 2" xfId="20"/>
    <cellStyle name="差_20111127汇报附表（8张）_2017年常委会" xfId="21"/>
    <cellStyle name="Accent2 - 40%" xfId="22"/>
    <cellStyle name="千位分隔[0]" xfId="23" builtinId="6"/>
    <cellStyle name="Calc Percent (1)" xfId="24"/>
    <cellStyle name="40% - 强调文字颜色 3" xfId="25" builtinId="39"/>
    <cellStyle name="好_省级明细_23 2" xfId="26"/>
    <cellStyle name="差" xfId="27" builtinId="27"/>
    <cellStyle name="差_省级明细_副本1.2 2" xfId="28"/>
    <cellStyle name="千位分隔" xfId="29" builtinId="3"/>
    <cellStyle name="好_2008年全省汇总收支计算表_财力性转移支付2010年预算参考数 2" xfId="30"/>
    <cellStyle name="60% - 强调文字颜色 3" xfId="31" builtinId="40"/>
    <cellStyle name="标题 2 3_1.3日 2017年预算草案 - 副本" xfId="32"/>
    <cellStyle name="超链接" xfId="33" builtinId="8"/>
    <cellStyle name="_筛选的中间业务流水" xfId="34"/>
    <cellStyle name="百分比" xfId="35" builtinId="5"/>
    <cellStyle name="好_2011年预算大表11-26_2017年常委会" xfId="36"/>
    <cellStyle name="差_县市旗测算20080508_不含人员经费系数_省级财力12.12 2" xfId="37"/>
    <cellStyle name="3_05_四区预算报人大" xfId="38"/>
    <cellStyle name="适中 2 4 2" xfId="39"/>
    <cellStyle name="已访问的超链接" xfId="40" builtinId="9"/>
    <cellStyle name="好_缺口县区测算 2" xfId="41"/>
    <cellStyle name="注释" xfId="42" builtinId="10"/>
    <cellStyle name="货_NJ18-15" xfId="43"/>
    <cellStyle name="60% - 强调文字颜色 2 3" xfId="44"/>
    <cellStyle name="百_NJ17-26" xfId="45"/>
    <cellStyle name="差_安徽 缺口县区测算(地方填报)1_财力性转移支付2010年预算参考数" xfId="46"/>
    <cellStyle name="20% - 强调文字颜色 4 5" xfId="47"/>
    <cellStyle name="好_国有资本经营预算（2011年报省人大）_2014省级收入12.2（更新后） 2" xfId="48"/>
    <cellStyle name="_ET_STYLE_NoName_00__Sheet3" xfId="49"/>
    <cellStyle name="60% - 强调文字颜色 2" xfId="50" builtinId="36"/>
    <cellStyle name="好_行政（人员）_民生政策最低支出需求_财力性转移支付2010年预算参考数" xfId="51"/>
    <cellStyle name="Entered" xfId="52"/>
    <cellStyle name="差_Book1_财力性转移支付2010年预算参考数 2" xfId="53"/>
    <cellStyle name="差_县区合并测算20080421_民生政策最低支出需求_2014省级收入12.2（更新后）" xfId="54"/>
    <cellStyle name="?¡ì?" xfId="55"/>
    <cellStyle name="40% - 着色 3 4" xfId="56"/>
    <cellStyle name="差_教育(按照总人口测算）—20080416_不含人员经费系数_2014省级收入及财力12.12（更新后）" xfId="57"/>
    <cellStyle name="差_平邑 2" xfId="58"/>
    <cellStyle name="PrePop Units (1)" xfId="59"/>
    <cellStyle name="?§??[" xfId="60"/>
    <cellStyle name="差_省级明细 2" xfId="61"/>
    <cellStyle name="标题 4" xfId="62" builtinId="19"/>
    <cellStyle name="Comma 2" xfId="63"/>
    <cellStyle name="差_(财政总决算简表-2016年)收入导出数据 2" xfId="64"/>
    <cellStyle name="常规 6 5" xfId="65"/>
    <cellStyle name="警告文本" xfId="66" builtinId="11"/>
    <cellStyle name="标题" xfId="67" builtinId="15"/>
    <cellStyle name="20% - 强调文字颜色 4 4 2" xfId="68"/>
    <cellStyle name="?§??·" xfId="69"/>
    <cellStyle name="差_行政公检法测算_不含人员经费系数_省级财力12.12" xfId="70"/>
    <cellStyle name="差_2006年28四川" xfId="71"/>
    <cellStyle name="差_市辖区测算20080510_民生政策最低支出需求_2014省级收入及财力12.12（更新后） 2" xfId="72"/>
    <cellStyle name="40% - 着色 6 2 3" xfId="73"/>
    <cellStyle name="解释性文本" xfId="74" builtinId="53"/>
    <cellStyle name="差_测算结果汇总_财力性转移支付2010年预算参考数" xfId="75"/>
    <cellStyle name="标题 1" xfId="76" builtinId="16"/>
    <cellStyle name="差_津补贴保障测算（2010.3.19）_2014省级收入及财力12.12（更新后） 2" xfId="77"/>
    <cellStyle name="好_0605石屏县_省级财力12.12" xfId="78"/>
    <cellStyle name="20% - 强调文字颜色 5 3 3" xfId="79"/>
    <cellStyle name="差_卫生(按照总人口测算）—20080416_民生政策最低支出需求_省级财力12.12" xfId="80"/>
    <cellStyle name="20% - 强调文字颜色 1 2_3.2017全省支出" xfId="81"/>
    <cellStyle name="百分比 4" xfId="82"/>
    <cellStyle name="差_农林水和城市维护标准支出20080505－县区合计_财力性转移支付2010年预算参考数" xfId="83"/>
    <cellStyle name="标题 2" xfId="84" builtinId="17"/>
    <cellStyle name="差_核定人数下发表" xfId="85"/>
    <cellStyle name="差_分县成本差异系数_民生政策最低支出需求_2014省级收入12.2（更新后）" xfId="86"/>
    <cellStyle name="好_2011年预算表格2010.12.9_附表1-6" xfId="87"/>
    <cellStyle name="0,0_x000d__x000a_NA_x000d__x000a_" xfId="88"/>
    <cellStyle name="_对公客户_1" xfId="89"/>
    <cellStyle name="60% - 强调文字颜色 1" xfId="90" builtinId="32"/>
    <cellStyle name="Ø›ŽÅ [0]_06" xfId="91"/>
    <cellStyle name="_对公活期" xfId="92"/>
    <cellStyle name="标题 3" xfId="93" builtinId="18"/>
    <cellStyle name="差_gdp 2" xfId="94"/>
    <cellStyle name="_分市分省GDP_四区预算报人大" xfId="95"/>
    <cellStyle name="60% - 强调文字颜色 4" xfId="96" builtinId="44"/>
    <cellStyle name="20% - 强调文字颜色 2 4 2" xfId="97"/>
    <cellStyle name="输出" xfId="98" builtinId="21"/>
    <cellStyle name="AÞ¸¶ [0]_INQUIRY ¿?¾÷AßAø " xfId="99"/>
    <cellStyle name="差_县区合并测算20080423(按照各省比重）_省级财力12.12" xfId="100"/>
    <cellStyle name="计算" xfId="101" builtinId="22"/>
    <cellStyle name="?? 2" xfId="102"/>
    <cellStyle name="差_河南 缺口县区测算(地方填报)_省级财力12.12" xfId="103"/>
    <cellStyle name="检查单元格" xfId="104" builtinId="23"/>
    <cellStyle name="计算 3 2" xfId="105"/>
    <cellStyle name="20% - 着色 1 2" xfId="106"/>
    <cellStyle name="好_其他部门(按照总人口测算）—20080416_县市旗测算-新科目（含人口规模效应）_财力性转移支付2010年预算参考数 2" xfId="107"/>
    <cellStyle name="差_2007一般预算支出口径剔除表" xfId="108"/>
    <cellStyle name="Link Units (1)" xfId="109"/>
    <cellStyle name="好_2007年结算已定项目对账单_2017年预算草案（债务）" xfId="110"/>
    <cellStyle name="20% - 强调文字颜色 6" xfId="111" builtinId="50"/>
    <cellStyle name="»õ±ò[0]" xfId="112"/>
    <cellStyle name="强调文字颜色 2" xfId="113" builtinId="33"/>
    <cellStyle name="百_2005-19" xfId="114"/>
    <cellStyle name="差_2010年收入预测表（20091219)）_2017年常委会" xfId="115"/>
    <cellStyle name="_long term loan - others 300504" xfId="116"/>
    <cellStyle name="差_省电力2008年 工作表_省级财力12.12 2" xfId="117"/>
    <cellStyle name="差_Xl0000068_基金汇总" xfId="118"/>
    <cellStyle name="差_文体广播事业(按照总人口测算）—20080416_2014省级收入及财力12.12（更新后）" xfId="119"/>
    <cellStyle name="链接单元格" xfId="120" builtinId="24"/>
    <cellStyle name="差_2012年结余使用 2" xfId="121"/>
    <cellStyle name="差_22湖南_2014省级收入及财力12.12（更新后） 2" xfId="122"/>
    <cellStyle name="好_11大理_省级财力12.12" xfId="123"/>
    <cellStyle name="注释 2 3" xfId="124"/>
    <cellStyle name="差_不含人员经费系数_2014省级收入及财力12.12（更新后） 2" xfId="125"/>
    <cellStyle name="20% - 强调文字颜色 5 2 5 2" xfId="126"/>
    <cellStyle name="40% - 着色 5 2" xfId="127"/>
    <cellStyle name="ÀH«áªº¶W³sµ²" xfId="128"/>
    <cellStyle name="°_Book3_四区预算报人大" xfId="129"/>
    <cellStyle name="60% - 强调文字颜色 4 2 3" xfId="130"/>
    <cellStyle name="40% - 强调文字颜色 6 5" xfId="131"/>
    <cellStyle name="Enter Units (0)" xfId="132"/>
    <cellStyle name="差_Book2" xfId="133"/>
    <cellStyle name="标题 1 2_1.3日 2017年预算草案 - 副本" xfId="134"/>
    <cellStyle name="汇总" xfId="135" builtinId="25"/>
    <cellStyle name="差_一般预算支出口径剔除表_省级财力12.12 2" xfId="136"/>
    <cellStyle name="好" xfId="137" builtinId="26"/>
    <cellStyle name="差_县市旗测算-新科目（20080626）_民生政策最低支出需求 2" xfId="138"/>
    <cellStyle name="适中" xfId="139" builtinId="28"/>
    <cellStyle name="好_电力公司增值税划转_2014省级收入及财力12.12（更新后） 2" xfId="140"/>
    <cellStyle name="差_分县成本差异系数_省级财力12.12 2" xfId="141"/>
    <cellStyle name="差_市辖区测算20080510_省级财力12.12 2" xfId="142"/>
    <cellStyle name="»õ±ò_（鸭河工区）财政预算草案表" xfId="143"/>
    <cellStyle name="custom" xfId="144"/>
    <cellStyle name="差_转移支付" xfId="145"/>
    <cellStyle name="20% - 强调文字颜色 3 3" xfId="146"/>
    <cellStyle name="强调文字颜色 2 2 4 2" xfId="147"/>
    <cellStyle name="好_30云南 2 2" xfId="148"/>
    <cellStyle name="差_教育(按照总人口测算）—20080416_县市旗测算-新科目（含人口规模效应）_财力性转移支付2010年预算参考数" xfId="149"/>
    <cellStyle name="好_全省基金收入" xfId="150"/>
    <cellStyle name="Heading 3" xfId="151"/>
    <cellStyle name="差_市辖区测算-新科目（20080626）_不含人员经费系数_省级财力12.12" xfId="152"/>
    <cellStyle name="20% - 强调文字颜色 5" xfId="153" builtinId="46"/>
    <cellStyle name="好_(财政总决算简表-2016年)收入导出数据 2" xfId="154"/>
    <cellStyle name="_ET_STYLE_NoName_00__Book1_2_Book1" xfId="155"/>
    <cellStyle name="差_县区合并测算20080423(按照各省比重）_不含人员经费系数_财力性转移支付2010年预算参考数 2" xfId="156"/>
    <cellStyle name="强调文字颜色 1" xfId="157" builtinId="29"/>
    <cellStyle name="百_2005-18" xfId="158"/>
    <cellStyle name="差_行政（人员）_县市旗测算-新科目（含人口规模效应）" xfId="159"/>
    <cellStyle name="Link Units (0)" xfId="160"/>
    <cellStyle name="差_财力（李处长） 2" xfId="161"/>
    <cellStyle name="20% - 强调文字颜色 1" xfId="162" builtinId="30"/>
    <cellStyle name="差_12滨州 2" xfId="163"/>
    <cellStyle name="40% - 强调文字颜色 1" xfId="164" builtinId="31"/>
    <cellStyle name="差_县市旗测算-新科目（20080626）_不含人员经费系数" xfId="165"/>
    <cellStyle name="40% - 强调文字颜色 4 3 2" xfId="166"/>
    <cellStyle name="差_2006年27重庆_2014省级收入及财力12.12（更新后）" xfId="167"/>
    <cellStyle name="20% - 强调文字颜色 2" xfId="168" builtinId="34"/>
    <cellStyle name="40% - 强调文字颜色 4 3 3" xfId="169"/>
    <cellStyle name="差_Sheet1_省级支出 2" xfId="170"/>
    <cellStyle name="差_14安徽_2014省级收入12.2（更新后） 2" xfId="171"/>
    <cellStyle name="40% - 强调文字颜色 2" xfId="172" builtinId="35"/>
    <cellStyle name="3￡_四区预算报人大" xfId="173"/>
    <cellStyle name="Ç§î»_四区预算报人大" xfId="174"/>
    <cellStyle name="强调文字颜色 3" xfId="175" builtinId="37"/>
    <cellStyle name="PSChar" xfId="176"/>
    <cellStyle name="强调文字颜色 4" xfId="177" builtinId="41"/>
    <cellStyle name="差_其他部门(按照总人口测算）—20080416_不含人员经费系数_财力性转移支付2010年预算参考数" xfId="178"/>
    <cellStyle name="SAPBEXstdItem" xfId="179"/>
    <cellStyle name="好_22湖南_省级财力12.12" xfId="180"/>
    <cellStyle name="差_2006年34青海_财力性转移支付2010年预算参考数" xfId="181"/>
    <cellStyle name="_Part III.200406.Loan and Liabilities details.(Site Name)_Shenhua PBC package 050530" xfId="182"/>
    <cellStyle name="好_2011年预算表格2010.12.9_2014省级收入及财力12.12（更新后）" xfId="183"/>
    <cellStyle name="差_河南省----2009-05-21（补充数据）_2017年常委会" xfId="184"/>
    <cellStyle name="20% - 强调文字颜色 4" xfId="185" builtinId="42"/>
    <cellStyle name="???à" xfId="186"/>
    <cellStyle name="计算 3" xfId="187"/>
    <cellStyle name="20% - 着色 1" xfId="188"/>
    <cellStyle name="好_其他部门(按照总人口测算）—20080416_县市旗测算-新科目（含人口规模效应）_财力性转移支付2010年预算参考数" xfId="189"/>
    <cellStyle name="40% - 强调文字颜色 4" xfId="190" builtinId="43"/>
    <cellStyle name="差_行政公检法测算_县市旗测算-新科目（含人口规模效应）" xfId="191"/>
    <cellStyle name="强调文字颜色 5" xfId="192" builtinId="45"/>
    <cellStyle name="F2" xfId="193"/>
    <cellStyle name="40% - 强调文字颜色 5" xfId="194" builtinId="47"/>
    <cellStyle name="差_行政(燃修费)_民生政策最低支出需求" xfId="195"/>
    <cellStyle name="好_20河南(财政部2010年县级基本财力测算数据) 2" xfId="196"/>
    <cellStyle name="计算 4" xfId="197"/>
    <cellStyle name="20% - 着色 2" xfId="198"/>
    <cellStyle name="60% - 着色 6 2" xfId="199"/>
    <cellStyle name="60% - 强调文字颜色 5" xfId="200" builtinId="48"/>
    <cellStyle name="强调文字颜色 6" xfId="201" builtinId="49"/>
    <cellStyle name="差_2_财力性转移支付2010年预算参考数" xfId="202"/>
    <cellStyle name="F3" xfId="203"/>
    <cellStyle name="差_转移支付 2" xfId="204"/>
    <cellStyle name="20% - 强调文字颜色 3 3 2" xfId="205"/>
    <cellStyle name="40% - 强调文字颜色 6" xfId="206" builtinId="51"/>
    <cellStyle name="差_教育(按照总人口测算）—20080416_县市旗测算-新科目（含人口规模效应）_财力性转移支付2010年预算参考数 2" xfId="207"/>
    <cellStyle name="好_全省基金收入 2" xfId="208"/>
    <cellStyle name="_弱电系统设备配置报价清单" xfId="209"/>
    <cellStyle name="差_5.2017省本级收入" xfId="210"/>
    <cellStyle name="计算 5" xfId="211"/>
    <cellStyle name="20% - 着色 3" xfId="212"/>
    <cellStyle name="60% - 着色 6 3" xfId="213"/>
    <cellStyle name="60% - 强调文字颜色 6" xfId="214" builtinId="52"/>
    <cellStyle name="_对公活期账户" xfId="215"/>
    <cellStyle name="Ç§î»[0]" xfId="216"/>
    <cellStyle name="好_县市旗测算-新科目（20080626） 2 2" xfId="217"/>
    <cellStyle name="常规 9 2" xfId="218"/>
    <cellStyle name="40% - 强调文字颜色 1 3" xfId="219"/>
    <cellStyle name="_NJ09-05_四区预算报人大" xfId="220"/>
    <cellStyle name="常规 2 12" xfId="221"/>
    <cellStyle name="差_县市旗测算-新科目（20080626）_民生政策最低支出需求_财力性转移支付2010年预算参考数" xfId="222"/>
    <cellStyle name="_ET_STYLE_NoName_00__2017-市本级报人大样表-10-14" xfId="223"/>
    <cellStyle name="好_不含人员经费系数 2" xfId="224"/>
    <cellStyle name="好_县区合并测算20080421_民生政策最低支出需求_财力性转移支付2010年预算参考数" xfId="225"/>
    <cellStyle name="差_省级明细_Xl0000071 3" xfId="226"/>
    <cellStyle name="°_副本2006-2_四区预算报人大" xfId="227"/>
    <cellStyle name="差_2006年22湖南_省级财力12.12" xfId="228"/>
    <cellStyle name="百_NJ17-25_四区预算报人大" xfId="229"/>
    <cellStyle name="표준_(정보부문)월별인원계획" xfId="230"/>
    <cellStyle name="差_5334_2006年迪庆县级财政报表附表 2" xfId="231"/>
    <cellStyle name="60% - 强调文字颜色 5 3" xfId="232"/>
    <cellStyle name="差_05潍坊" xfId="233"/>
    <cellStyle name="差_核定人数下发表_2014省级收入12.2（更新后）" xfId="234"/>
    <cellStyle name="?? 6" xfId="235"/>
    <cellStyle name="Monétaire_!!!GO" xfId="236"/>
    <cellStyle name="差_文体广播事业(按照总人口测算）—20080416" xfId="237"/>
    <cellStyle name="常规 35" xfId="238"/>
    <cellStyle name="好_河南 缺口县区测算(地方填报)_省级财力12.12" xfId="239"/>
    <cellStyle name="20% - 强调文字颜色 2 3 2" xfId="240"/>
    <cellStyle name="百_NJ09-08_四区预算报人大" xfId="241"/>
    <cellStyle name="20% - 着色 2_676C2921FD36F0E0E0500A0A061B1A75" xfId="242"/>
    <cellStyle name="差_县区合并测算20080423(按照各省比重）_县市旗测算-新科目（含人口规模效应）_2014省级收入12.2（更新后） 2" xfId="243"/>
    <cellStyle name="强调文字颜色 5 2 4" xfId="244"/>
    <cellStyle name="千位分隔 15" xfId="245"/>
    <cellStyle name="千位分隔 20" xfId="246"/>
    <cellStyle name="_NJ17-25_四区预算报人大" xfId="247"/>
    <cellStyle name="差_2016-2017全省国资预算 2" xfId="248"/>
    <cellStyle name="差_20河南(财政部2010年县级基本财力测算数据)_2014省级收入12.2（更新后） 2" xfId="249"/>
    <cellStyle name="好_2006年22湖南_2014省级收入12.2（更新后）" xfId="250"/>
    <cellStyle name="_x000a_mouse.drv=lm" xfId="251"/>
    <cellStyle name="?? 3" xfId="252"/>
    <cellStyle name="SAPBEXundefined" xfId="253"/>
    <cellStyle name="好_09黑龙江_2014省级收入12.2（更新后）" xfId="254"/>
    <cellStyle name="差_2006年34青海 2 2" xfId="255"/>
    <cellStyle name="°_2003-17" xfId="256"/>
    <cellStyle name="好_测算总表" xfId="257"/>
    <cellStyle name="差_MA-T-MA01.01数据完整性检查子模块-详细设计" xfId="258"/>
    <cellStyle name="»õ±ò 2" xfId="259"/>
    <cellStyle name="常规 32" xfId="260"/>
    <cellStyle name="常规 27" xfId="261"/>
    <cellStyle name="Minus (0)" xfId="262"/>
    <cellStyle name="差_县区合并测算20080423(按照各省比重）_民生政策最低支出需求" xfId="263"/>
    <cellStyle name="差_Xl0000068 2" xfId="264"/>
    <cellStyle name="20% - 强调文字颜色 6 2 4" xfId="265"/>
    <cellStyle name="Æõ 2" xfId="266"/>
    <cellStyle name="强调文字颜色 1 3 2 2" xfId="267"/>
    <cellStyle name="差_00省级(打印)" xfId="268"/>
    <cellStyle name=" _四区预算报人大" xfId="269"/>
    <cellStyle name="差_2006年27重庆_财力性转移支付2010年预算参考数" xfId="270"/>
    <cellStyle name="PSSpacer" xfId="271"/>
    <cellStyle name="_2010省对市县转移支付测算表(10-21）" xfId="272"/>
    <cellStyle name="差_追加科目情况表" xfId="273"/>
    <cellStyle name="差_分县成本差异系数_不含人员经费系数_省级财力12.12 2" xfId="274"/>
    <cellStyle name="_KPMG original version_附件1：审计评估联合申报明细表" xfId="275"/>
    <cellStyle name="??? 2" xfId="276"/>
    <cellStyle name="差_Xl0000071 2" xfId="277"/>
    <cellStyle name="差_县市旗测算-新科目（20080627）_民生政策最低支出需求 2" xfId="278"/>
    <cellStyle name=" " xfId="279"/>
    <cellStyle name="好_27重庆" xfId="280"/>
    <cellStyle name="40% - 着色 3 2 3" xfId="281"/>
    <cellStyle name="20% - 强调文字颜色 2 5" xfId="282"/>
    <cellStyle name="好_分县成本差异系数_不含人员经费系数_省级财力12.12" xfId="283"/>
    <cellStyle name="_ET_STYLE_NoName_00__其他金融工具接口表" xfId="284"/>
    <cellStyle name="差_1110洱源县_财力性转移支付2010年预算参考数" xfId="285"/>
    <cellStyle name="??" xfId="286"/>
    <cellStyle name="?? [0]" xfId="287"/>
    <cellStyle name="差_安徽 缺口县区测算(地方填报)1" xfId="288"/>
    <cellStyle name="差_2006年22湖南" xfId="289"/>
    <cellStyle name="?? 4" xfId="290"/>
    <cellStyle name="Input_Sheet2" xfId="291"/>
    <cellStyle name="?? 5" xfId="292"/>
    <cellStyle name="差_卫生(按照总人口测算）—20080416_财力性转移支付2010年预算参考数" xfId="293"/>
    <cellStyle name="好_省级明细_代编全省支出预算修改 3" xfId="294"/>
    <cellStyle name="差_2006年22湖南_2014省级收入及财力12.12（更新后） 2" xfId="295"/>
    <cellStyle name="_CBRE明细表" xfId="296"/>
    <cellStyle name="差_缺口消化情况_2014省级收入12.2（更新后）" xfId="297"/>
    <cellStyle name="?? 7" xfId="298"/>
    <cellStyle name="常规 36" xfId="299"/>
    <cellStyle name="20% - 强调文字颜色 2 3 3" xfId="300"/>
    <cellStyle name="差_县市旗测算-新科目（20080627）_民生政策最低支出需求_2014省级收入12.2（更新后）" xfId="301"/>
    <cellStyle name="???à¨" xfId="302"/>
    <cellStyle name="百_03-17" xfId="303"/>
    <cellStyle name="???" xfId="304"/>
    <cellStyle name="差_Xl0000071" xfId="305"/>
    <cellStyle name="40% - 着色 6 3" xfId="306"/>
    <cellStyle name="差_2007年结算已定项目对账单_省级财力12.12 2" xfId="307"/>
    <cellStyle name="??????_E_A8-" xfId="308"/>
    <cellStyle name="60% - 强调文字颜色 3 3 2 2" xfId="309"/>
    <cellStyle name="0,0_x000a__x000a_NA_x000a__x000a_" xfId="310"/>
    <cellStyle name="60% - 强调文字颜色 5 3 2 2" xfId="311"/>
    <cellStyle name="好_成本差异系数（含人口规模）" xfId="312"/>
    <cellStyle name="???_2017-市本级报人大样表-10-14" xfId="313"/>
    <cellStyle name="好_2008年一般预算支出预计 2" xfId="314"/>
    <cellStyle name="SAPBEXheaderText" xfId="315"/>
    <cellStyle name="???¨" xfId="316"/>
    <cellStyle name="差_12滨州_2014省级收入12.2（更新后）" xfId="317"/>
    <cellStyle name="_ET_STYLE_NoName_00__对公活期" xfId="318"/>
    <cellStyle name="差_市辖区测算-新科目（20080626）_2014省级收入及财力12.12（更新后）" xfId="319"/>
    <cellStyle name="_MA-T-指标维度地图" xfId="320"/>
    <cellStyle name="差_省级明细_基金最新 2" xfId="321"/>
    <cellStyle name="差_城建部门" xfId="322"/>
    <cellStyle name="差_2010省对市县转移支付测算表(10-21） 2 2" xfId="323"/>
    <cellStyle name="???¨¤" xfId="324"/>
    <cellStyle name="20% - 着色 4 2 2" xfId="325"/>
    <cellStyle name="差_一般预算支出口径剔除表_财力性转移支付2010年预算参考数 2" xfId="326"/>
    <cellStyle name="差_危改资金测算" xfId="327"/>
    <cellStyle name="???§??" xfId="328"/>
    <cellStyle name="???mal" xfId="329"/>
    <cellStyle name="Dollar (zero dec)" xfId="330"/>
    <cellStyle name="??_0N-HANDLING " xfId="331"/>
    <cellStyle name="好_2011年预算大表11-26_基金汇总" xfId="332"/>
    <cellStyle name="差_财政厅编制用表（2011年报省人大） 2" xfId="333"/>
    <cellStyle name="好_21.2017年全省基金收入 2" xfId="334"/>
    <cellStyle name="差_2010省对市县转移支付测算表(10-21）_2014省级收入12.2（更新后）" xfId="335"/>
    <cellStyle name="好_2006年28四川_省级财力12.12 2" xfId="336"/>
    <cellStyle name="好_34青海_省级财力12.12" xfId="337"/>
    <cellStyle name="Ç§·öî»" xfId="338"/>
    <cellStyle name="好_Sheet1_全省基金收支 2" xfId="339"/>
    <cellStyle name="@ET_Style?@font-face" xfId="340"/>
    <cellStyle name="ºó¼Ì³¬¼¶Á´½Ó" xfId="341"/>
    <cellStyle name="60% - 强调文字颜色 6 2 2" xfId="342"/>
    <cellStyle name="40% - 强调文字颜色 1 3 2 2" xfId="343"/>
    <cellStyle name="差_2016年收支完成及2017年收支预算" xfId="344"/>
    <cellStyle name="??¡" xfId="345"/>
    <cellStyle name="百_NJ18-07_四区预算报人大" xfId="346"/>
    <cellStyle name="百_NJ18-12_四区预算报人大" xfId="347"/>
    <cellStyle name="??¡à¨" xfId="348"/>
    <cellStyle name="3_05" xfId="349"/>
    <cellStyle name="40% - 强调文字颜色 3 5" xfId="350"/>
    <cellStyle name="百_2005-18_四区预算报人大" xfId="351"/>
    <cellStyle name="好_河南省----2009-05-21（补充数据）_2017年预算草案（债务）" xfId="352"/>
    <cellStyle name="??¨" xfId="353"/>
    <cellStyle name="好_行政(燃修费)_县市旗测算-新科目（含人口规模效应）_2014省级收入及财力12.12（更新后） 2" xfId="354"/>
    <cellStyle name="差_农林水和城市维护标准支出20080505－县区合计_县市旗测算-新科目（含人口规模效应） 2" xfId="355"/>
    <cellStyle name="标题 3 2 2" xfId="356"/>
    <cellStyle name="_long term loan - others 300504_KPMG original version_附件1：审计评估联合申报明细表" xfId="357"/>
    <cellStyle name="差_2013省级预算附表" xfId="358"/>
    <cellStyle name="??¨???" xfId="359"/>
    <cellStyle name="20% - 强调文字颜色 6 4" xfId="360"/>
    <cellStyle name="40% - 强调文字颜色 4 2 6" xfId="361"/>
    <cellStyle name="??¨_四区预算报人大" xfId="362"/>
    <cellStyle name="°ù·ö±è" xfId="363"/>
    <cellStyle name="好_行政公检法测算_县市旗测算-新科目（含人口规模效应）_2014省级收入及财力12.12（更新后） 2" xfId="364"/>
    <cellStyle name="差_县区合并测算20080423(按照各省比重）_县市旗测算-新科目（含人口规模效应）_2014省级收入12.2（更新后）" xfId="365"/>
    <cellStyle name="60% - 着色 1 3" xfId="366"/>
    <cellStyle name="??¨¬" xfId="367"/>
    <cellStyle name="好_Book1_支出汇总" xfId="368"/>
    <cellStyle name="差_2016-2017全省国资预算" xfId="369"/>
    <cellStyle name="差_20河南(财政部2010年县级基本财力测算数据)_2014省级收入12.2（更新后）" xfId="370"/>
    <cellStyle name="好_2006年27重庆_财力性转移支付2010年预算参考数 2" xfId="371"/>
    <cellStyle name="_2005-17" xfId="372"/>
    <cellStyle name="差_20160105省级2016年预算情况表（最新）_基金汇总" xfId="373"/>
    <cellStyle name="entry box" xfId="374"/>
    <cellStyle name="好 2" xfId="375"/>
    <cellStyle name="差_平邑_财力性转移支付2010年预算参考数 2" xfId="376"/>
    <cellStyle name="_Part III.200406.Loan and Liabilities details.(Site Name)_Shenhua PBC package 050530_附件1：审计评估联合申报明细表" xfId="377"/>
    <cellStyle name="差_云南 缺口县区测算(地方填报)_省级财力12.12" xfId="378"/>
    <cellStyle name="20% - 强调文字颜色 1 5" xfId="379"/>
    <cellStyle name="??¨¬???" xfId="380"/>
    <cellStyle name="好_不含人员经费系数_财力性转移支付2010年预算参考数 2" xfId="381"/>
    <cellStyle name="??¨¬_四区预算报人大" xfId="382"/>
    <cellStyle name="计算 3 2 2" xfId="383"/>
    <cellStyle name="??±" xfId="384"/>
    <cellStyle name="归盒啦_95" xfId="385"/>
    <cellStyle name="20% - 着色 1 2 2" xfId="386"/>
    <cellStyle name="差_2007一般预算支出口径剔除表 2" xfId="387"/>
    <cellStyle name="Linked Cell" xfId="388"/>
    <cellStyle name="差_河南省----2009-05-21（补充数据） 2" xfId="389"/>
    <cellStyle name="??±ò[" xfId="390"/>
    <cellStyle name="_审计调查表.V3" xfId="391"/>
    <cellStyle name="强调文字颜色 6 2 3" xfId="392"/>
    <cellStyle name="??ì" xfId="393"/>
    <cellStyle name="_2006-2_四区预算报人大" xfId="394"/>
    <cellStyle name="差_第一部分：综合全 2" xfId="395"/>
    <cellStyle name="好_2016-2017全省国资预算 2" xfId="396"/>
    <cellStyle name="差_省级明细_社保2017年预算草案1.3" xfId="397"/>
    <cellStyle name="??ì???" xfId="398"/>
    <cellStyle name="PSDec" xfId="399"/>
    <cellStyle name="差_县市旗测算-新科目（20080626）_县市旗测算-新科目（含人口规模效应）" xfId="400"/>
    <cellStyle name="20% - 强调文字颜色 4 2_3.2017全省支出" xfId="401"/>
    <cellStyle name="??ì??[" xfId="402"/>
    <cellStyle name="差_缺口县区测算（11.13）_2014省级收入12.2（更新后） 2" xfId="403"/>
    <cellStyle name="_对公客户 2" xfId="404"/>
    <cellStyle name="差_1110洱源县_2014省级收入12.2（更新后）" xfId="405"/>
    <cellStyle name="百_NJ17-22_四区预算报人大" xfId="406"/>
    <cellStyle name="Bad" xfId="407"/>
    <cellStyle name="输入 3 2 2" xfId="408"/>
    <cellStyle name="3_2005-18" xfId="409"/>
    <cellStyle name="差_省级明细_2016年预算草案1.13 3" xfId="410"/>
    <cellStyle name="常规 2 3 2" xfId="411"/>
    <cellStyle name="??ì_四区预算报人大" xfId="412"/>
    <cellStyle name="?¡ì??¡¤" xfId="413"/>
    <cellStyle name="差_重点民生支出需求测算表社保（农村低保）081112 2" xfId="414"/>
    <cellStyle name="40% - 强调文字颜色 4 4" xfId="415"/>
    <cellStyle name="20% - 着色 1 4" xfId="416"/>
    <cellStyle name="60% - 强调文字颜色 6 2 4 2" xfId="417"/>
    <cellStyle name="好_财力差异计算表(不含非农业区)_2014省级收入12.2（更新后）" xfId="418"/>
    <cellStyle name="好_文体广播事业(按照总人口测算）—20080416" xfId="419"/>
    <cellStyle name="20% - 强调文字颜色 6 2 2" xfId="420"/>
    <cellStyle name="?§" xfId="421"/>
    <cellStyle name="_2010.10.30" xfId="422"/>
    <cellStyle name="HEADER" xfId="423"/>
    <cellStyle name="好_34青海_2014省级收入12.2（更新后） 2" xfId="424"/>
    <cellStyle name="差_Xl0000068_支出汇总" xfId="425"/>
    <cellStyle name="20% - 强调文字颜色 2 2 4" xfId="426"/>
    <cellStyle name="?§?" xfId="427"/>
    <cellStyle name="好_分析缺口率_2014省级收入12.2（更新后）" xfId="428"/>
    <cellStyle name="3_2005-19_四区预算报人大" xfId="429"/>
    <cellStyle name="好_河南省农村义务教育教师绩效工资测算表8-12_省级财力12.12 2" xfId="430"/>
    <cellStyle name="20% - 强调文字颜色 4 2 5" xfId="431"/>
    <cellStyle name="差_河南 缺口县区测算(地方填报)_2014省级收入12.2（更新后）" xfId="432"/>
    <cellStyle name="SAPBEXfilterItem" xfId="433"/>
    <cellStyle name="强调文字颜色 5 2" xfId="434"/>
    <cellStyle name="差_行政公检法测算_县市旗测算-新科目（含人口规模效应） 2" xfId="435"/>
    <cellStyle name="?§??" xfId="436"/>
    <cellStyle name="PrePop Units (2)" xfId="437"/>
    <cellStyle name="差_财政供养人员_财力性转移支付2010年预算参考数 2" xfId="438"/>
    <cellStyle name="³¬¼¶Á´½Ó 2" xfId="439"/>
    <cellStyle name="_对私活期" xfId="440"/>
    <cellStyle name="差_省级明细_副本最新_收入汇总" xfId="441"/>
    <cellStyle name="常规 4 2_2.2017全省收入" xfId="442"/>
    <cellStyle name="»õ±ò" xfId="443"/>
    <cellStyle name="差_1604月报 2" xfId="444"/>
    <cellStyle name="40% - 强调文字颜色 3 2 3" xfId="445"/>
    <cellStyle name="?§??[0" xfId="446"/>
    <cellStyle name="差_Xl0000068" xfId="447"/>
    <cellStyle name="差_测算总表_2014省级收入及财力12.12（更新后） 2" xfId="448"/>
    <cellStyle name="Enter Units (1)" xfId="449"/>
    <cellStyle name="ÁÈµú»Õ_95" xfId="450"/>
    <cellStyle name="差_国有资本经营预算（2011年报省人大） 3" xfId="451"/>
    <cellStyle name="好_2006年22湖南 2 2" xfId="452"/>
    <cellStyle name="?§??_四区预算报人大" xfId="453"/>
    <cellStyle name="?§?_四区预算报人大" xfId="454"/>
    <cellStyle name="差_汇总_2014省级收入12.2（更新后）" xfId="455"/>
    <cellStyle name="Î¡Ýá [0]_95" xfId="456"/>
    <cellStyle name="KPMG Heading 3" xfId="457"/>
    <cellStyle name="强调文字颜色 6 2 2" xfId="458"/>
    <cellStyle name="?§_四区预算报人大" xfId="459"/>
    <cellStyle name="好_Book2 2" xfId="460"/>
    <cellStyle name="_MA-T-MA01.01数据完整性检查子模块-详细设计" xfId="461"/>
    <cellStyle name="差_城建部门 2" xfId="462"/>
    <cellStyle name="好_不含人员经费系数_省级财力12.12" xfId="463"/>
    <cellStyle name="_接口清单" xfId="464"/>
    <cellStyle name="?H?????W?s??" xfId="465"/>
    <cellStyle name="20% - 强调文字颜色 3 2 3" xfId="466"/>
    <cellStyle name="?W?s??" xfId="467"/>
    <cellStyle name="40% - 强调文字颜色 6 2 5 2" xfId="468"/>
    <cellStyle name="差_2008年全省汇总收支计算表_2014省级收入及财力12.12（更新后）" xfId="469"/>
    <cellStyle name="差_人员工资和公用经费_财力性转移支付2010年预算参考数 2" xfId="470"/>
    <cellStyle name="差_20171126--2018年省级收入预算（打印） 2" xfId="471"/>
    <cellStyle name="差_省级明细_省级国有资本经营预算表 2" xfId="472"/>
    <cellStyle name="°_2006-2_四区预算报人大" xfId="473"/>
    <cellStyle name="?鹎%U龡&amp;H?_x0008_e_x0005_9_x0006__x0007__x0001__x0001_" xfId="474"/>
    <cellStyle name="_NJ17-25" xfId="475"/>
    <cellStyle name="?鹎%U龡&amp;H齲_x0001_C铣_x0014__x0007__x0001__x0001_" xfId="476"/>
    <cellStyle name="好_20111127汇报附表（8张）_收入汇总" xfId="477"/>
    <cellStyle name="@_text" xfId="478"/>
    <cellStyle name="差_2006年水利统计指标统计表" xfId="479"/>
    <cellStyle name="40% - 着色 4_676C2921FD36F0E0E0500A0A061B1A75" xfId="480"/>
    <cellStyle name="_KPMG original version_(中企华)审计评估联合申报明细表.V1" xfId="481"/>
    <cellStyle name="_(中企华)审计评估联合申报明细表.V1" xfId="482"/>
    <cellStyle name="好_2007一般预算支出口径剔除表_2014省级收入及财力12.12（更新后）" xfId="483"/>
    <cellStyle name="_Part III.200406.Loan and Liabilities details.(Site Name)" xfId="484"/>
    <cellStyle name="_~1276375" xfId="485"/>
    <cellStyle name="差_同德_省级财力12.12" xfId="486"/>
    <cellStyle name="差_14安徽 2" xfId="487"/>
    <cellStyle name="{Month}" xfId="488"/>
    <cellStyle name="60% - Accent4" xfId="489"/>
    <cellStyle name="per.style" xfId="490"/>
    <cellStyle name="_16" xfId="491"/>
    <cellStyle name="_~1276375 2" xfId="492"/>
    <cellStyle name="差_同德_省级财力12.12 2" xfId="493"/>
    <cellStyle name="输入 3 3" xfId="494"/>
    <cellStyle name="常规 2 4" xfId="495"/>
    <cellStyle name="{Thousand [0]}" xfId="496"/>
    <cellStyle name="差_县市旗测算-新科目（20080626）_县市旗测算-新科目（含人口规模效应）_2014省级收入及财力12.12（更新后）" xfId="497"/>
    <cellStyle name="PSInt" xfId="498"/>
    <cellStyle name="差_2010年收入预测表（20091219)）_支出汇总" xfId="499"/>
    <cellStyle name="60% - 强调文字颜色 3 4" xfId="500"/>
    <cellStyle name="_05" xfId="501"/>
    <cellStyle name="20% - 强调文字颜色 2 2 5 2" xfId="502"/>
    <cellStyle name="_05_四区预算报人大" xfId="503"/>
    <cellStyle name="20% - 强调文字颜色 3 5" xfId="504"/>
    <cellStyle name="_1" xfId="505"/>
    <cellStyle name="40% - 强调文字颜色 6 2_3.2017全省支出" xfId="506"/>
    <cellStyle name="_13" xfId="507"/>
    <cellStyle name="差_测算结果汇总_财力性转移支付2010年预算参考数 2" xfId="508"/>
    <cellStyle name="标题 1 2" xfId="509"/>
    <cellStyle name="_13-19" xfId="510"/>
    <cellStyle name="差_行政（人员）_2014省级收入12.2（更新后）" xfId="511"/>
    <cellStyle name="60% - 着色 4" xfId="512"/>
    <cellStyle name="差_省级明细_副本1.2_基金汇总" xfId="513"/>
    <cellStyle name="好_县区合并测算20080421_不含人员经费系数_财力性转移支付2010年预算参考数 2" xfId="514"/>
    <cellStyle name="好_省级明细_23_基金汇总" xfId="515"/>
    <cellStyle name="_13-19(1)" xfId="516"/>
    <cellStyle name="_long term loan - others 300504_审计调查表.V3" xfId="517"/>
    <cellStyle name="_17" xfId="518"/>
    <cellStyle name="差_人员工资和公用经费2_2014省级收入及财力12.12（更新后） 2" xfId="519"/>
    <cellStyle name="差_财政厅编制用表（2011年报省人大）_收入汇总" xfId="520"/>
    <cellStyle name="好_安徽 缺口县区测算(地方填报)1_2014省级收入12.2（更新后）" xfId="521"/>
    <cellStyle name="_17_四区预算报人大" xfId="522"/>
    <cellStyle name="解释性文本 2" xfId="523"/>
    <cellStyle name="差_表一_省级财力12.12" xfId="524"/>
    <cellStyle name="差_(财政总决算简表-2016年)收入导出数据" xfId="525"/>
    <cellStyle name="Comma" xfId="526"/>
    <cellStyle name="差_省级明细_Xl0000071_2017年预算草案（债务）" xfId="527"/>
    <cellStyle name="_2003-17" xfId="528"/>
    <cellStyle name="差_省级明细" xfId="529"/>
    <cellStyle name="差_县区合并测算20080423(按照各省比重）_民生政策最低支出需求_2014省级收入12.2（更新后） 2" xfId="530"/>
    <cellStyle name="好_省级明细_全省预算代编_支出汇总" xfId="531"/>
    <cellStyle name="差_2011年预算大表11-26_基金汇总" xfId="532"/>
    <cellStyle name="好_财力差异计算表(不含非农业区)_省级财力12.12 2" xfId="533"/>
    <cellStyle name="_2003-17_四区预算报人大" xfId="534"/>
    <cellStyle name="强调文字颜色 1 2 2" xfId="535"/>
    <cellStyle name="好_2006年22湖南_2014省级收入及财力12.12（更新后）" xfId="536"/>
    <cellStyle name="20% - 强调文字颜色 1 2" xfId="537"/>
    <cellStyle name="t_HVAC Equipment (3)_Book1" xfId="538"/>
    <cellStyle name="_2005-09" xfId="539"/>
    <cellStyle name="差_0605石屏县_2014省级收入及财力12.12（更新后）" xfId="540"/>
    <cellStyle name="好_2006年34青海_2014省级收入及财力12.12（更新后） 2" xfId="541"/>
    <cellStyle name="差_2007一般预算支出口径剔除表_省级财力12.12" xfId="542"/>
    <cellStyle name="差_河南 缺口县区测算(地方填报)_财力性转移支付2010年预算参考数" xfId="543"/>
    <cellStyle name="_2005-09_四区预算报人大" xfId="544"/>
    <cellStyle name="°_综合数据" xfId="545"/>
    <cellStyle name="差_1_财力性转移支付2010年预算参考数 2" xfId="546"/>
    <cellStyle name="差_省级明细_副本1.2_收入汇总" xfId="547"/>
    <cellStyle name="_2005-17_四区预算报人大" xfId="548"/>
    <cellStyle name="差_青海 缺口县区测算(地方填报)_省级财力12.12" xfId="549"/>
    <cellStyle name="_2005-18" xfId="550"/>
    <cellStyle name="差_20 2007年河南结算单_收入汇总" xfId="551"/>
    <cellStyle name="差_20河南(财政部2010年县级基本财力测算数据)_省级财力12.12 2" xfId="552"/>
    <cellStyle name="_2005-18_四区预算报人大" xfId="553"/>
    <cellStyle name="_NJ18-13" xfId="554"/>
    <cellStyle name="_2005-19" xfId="555"/>
    <cellStyle name="Heading 2" xfId="556"/>
    <cellStyle name="20% - 强调文字颜色 3 2" xfId="557"/>
    <cellStyle name="_NJ18-13_四区预算报人大" xfId="558"/>
    <cellStyle name="差_20 2007年河南结算单_2014省级收入12.2（更新后） 2" xfId="559"/>
    <cellStyle name="F8" xfId="560"/>
    <cellStyle name="好_03昭通" xfId="561"/>
    <cellStyle name="差_行政公检法测算_民生政策最低支出需求 2" xfId="562"/>
    <cellStyle name="_2005-19_四区预算报人大" xfId="563"/>
    <cellStyle name="输出 3 2" xfId="564"/>
    <cellStyle name="Subtotal" xfId="565"/>
    <cellStyle name="差_1110洱源县_省级财力12.12 2" xfId="566"/>
    <cellStyle name="20% - 强调文字颜色 2 2 5" xfId="567"/>
    <cellStyle name="好_2007年中央财政与河南省财政年终决算结算单 2" xfId="568"/>
    <cellStyle name="_2006-2" xfId="569"/>
    <cellStyle name="60% - 强调文字颜色 6 3 2 2" xfId="570"/>
    <cellStyle name="日期 2" xfId="571"/>
    <cellStyle name="_2008 Oracle bootcamp Event budget Plan v2" xfId="572"/>
    <cellStyle name="_Ellen task 2" xfId="573"/>
    <cellStyle name="差_Sheet1_2014省级收入12.2（更新后） 2" xfId="574"/>
    <cellStyle name="好_附表_财力性转移支付2010年预算参考数" xfId="575"/>
    <cellStyle name="_2008 Oracle bootcamp Event budget Plan v2 2" xfId="576"/>
    <cellStyle name="Æõí¨ 2" xfId="577"/>
    <cellStyle name="_20100326高清市院遂宁检察院1080P配置清单26日改" xfId="578"/>
    <cellStyle name="差_其他部门(按照总人口测算）—20080416_县市旗测算-新科目（含人口规模效应）" xfId="579"/>
    <cellStyle name="好_2008年支出调整_财力性转移支付2010年预算参考数 2" xfId="580"/>
    <cellStyle name="差_成本差异系数（含人口规模）" xfId="581"/>
    <cellStyle name="_29" xfId="582"/>
    <cellStyle name="_29_四区预算报人大" xfId="583"/>
    <cellStyle name="好_30云南_1_财力性转移支付2010年预算参考数" xfId="584"/>
    <cellStyle name="差_Sheet1" xfId="585"/>
    <cellStyle name="差_不含人员经费系数_财力性转移支付2010年预算参考数" xfId="586"/>
    <cellStyle name="_5K700" xfId="587"/>
    <cellStyle name="40% - Accent2" xfId="588"/>
    <cellStyle name="差_22湖南_财力性转移支付2010年预算参考数" xfId="589"/>
    <cellStyle name="20% - 着色 5 3" xfId="590"/>
    <cellStyle name="好_核定人数下发表_财力性转移支付2010年预算参考数 2" xfId="591"/>
    <cellStyle name="_Book1" xfId="592"/>
    <cellStyle name="20% - 着色 5" xfId="593"/>
    <cellStyle name="3" xfId="594"/>
    <cellStyle name="差_人员工资和公用经费3_财力性转移支付2010年预算参考数" xfId="595"/>
    <cellStyle name="_long term loan - others 300504_Shenhua PBC package 050530_(中企华)审计评估联合申报明细表.V1" xfId="596"/>
    <cellStyle name="_Book1_1" xfId="597"/>
    <cellStyle name="F5" xfId="598"/>
    <cellStyle name="Calc Percent (2)" xfId="599"/>
    <cellStyle name="Accent2 - 20%" xfId="600"/>
    <cellStyle name="好_2007年结算已定项目对账单 2" xfId="601"/>
    <cellStyle name="百_封面" xfId="602"/>
    <cellStyle name="差_省电力2008年 工作表_附表1-6" xfId="603"/>
    <cellStyle name="20% - 着色 6" xfId="604"/>
    <cellStyle name="_Book1_2" xfId="605"/>
    <cellStyle name="差_表一_2014省级收入及财力12.12（更新后）" xfId="606"/>
    <cellStyle name="F6" xfId="607"/>
    <cellStyle name="好_Book1_2017-市本级报人大样表-10-14" xfId="608"/>
    <cellStyle name="好_2.2017全省收入 2" xfId="609"/>
    <cellStyle name="20% - 着色 6 2" xfId="610"/>
    <cellStyle name="差_省级支出" xfId="611"/>
    <cellStyle name="_Book1_2 2" xfId="612"/>
    <cellStyle name="差_省级明细_1.3日 2017年预算草案 - 副本" xfId="613"/>
    <cellStyle name="_ET_STYLE_NoName_00__对私客户" xfId="614"/>
    <cellStyle name="Heading 1" xfId="615"/>
    <cellStyle name="_Book1_3" xfId="616"/>
    <cellStyle name="F7" xfId="617"/>
    <cellStyle name="差_2007年中央财政与河南省财政年终决算结算单" xfId="618"/>
    <cellStyle name="_文函专递0211-施工企业调查表（附件）" xfId="619"/>
    <cellStyle name="»õ±ò[0] 2" xfId="620"/>
    <cellStyle name="强调文字颜色 2 2" xfId="621"/>
    <cellStyle name="差_34青海" xfId="622"/>
    <cellStyle name="_Book3" xfId="623"/>
    <cellStyle name="20% - 强调文字颜色 6 2 5" xfId="624"/>
    <cellStyle name="40% - 着色 4 2" xfId="625"/>
    <cellStyle name="差_2006年28四川_2014省级收入12.2（更新后）" xfId="626"/>
    <cellStyle name="_Book3_四区预算报人大" xfId="627"/>
    <cellStyle name="好_文体广播事业(按照总人口测算）—20080416_县市旗测算-新科目（含人口规模效应）_财力性转移支付2010年预算参考数" xfId="628"/>
    <cellStyle name="_Ellen task" xfId="629"/>
    <cellStyle name="差_Sheet1_2014省级收入12.2（更新后）" xfId="630"/>
    <cellStyle name="千_NJ18-15_四区预算报人大" xfId="631"/>
    <cellStyle name="_ET_STYLE_NoName_00_" xfId="632"/>
    <cellStyle name="60% - 强调文字颜色 2 3 3" xfId="633"/>
    <cellStyle name="InputArea" xfId="634"/>
    <cellStyle name="好_人员工资和公用经费2_财力性转移支付2010年预算参考数" xfId="635"/>
    <cellStyle name="好_2007年结算已定项目对账单_2014省级收入12.2（更新后）" xfId="636"/>
    <cellStyle name="_ET_STYLE_NoName_00_ 2" xfId="637"/>
    <cellStyle name="差_Book2_2014省级收入及财力12.12（更新后）" xfId="638"/>
    <cellStyle name="60% - 着色 1 2" xfId="639"/>
    <cellStyle name="_ET_STYLE_NoName_00__20161017---核定基数定表" xfId="640"/>
    <cellStyle name="_ET_STYLE_NoName_00__MA-T-接口清单-20090508" xfId="641"/>
    <cellStyle name="_ET_STYLE_NoName_00__Book1" xfId="642"/>
    <cellStyle name="wrap" xfId="643"/>
    <cellStyle name="_NJ17-24" xfId="644"/>
    <cellStyle name="_ET_STYLE_NoName_00__Book1_1" xfId="645"/>
    <cellStyle name="°_四区预算报人大" xfId="646"/>
    <cellStyle name="差_20160105省级2016年预算情况表（最新） 2" xfId="647"/>
    <cellStyle name="_ET_STYLE_NoName_00__Book1_1_Book1" xfId="648"/>
    <cellStyle name="20% - 强调文字颜色 1 3 2" xfId="649"/>
    <cellStyle name="好_20171126--2018年省级收入预算（打印）" xfId="650"/>
    <cellStyle name="Accent5 - 20%" xfId="651"/>
    <cellStyle name="好_Xl0000068_2017年预算草案（债务）" xfId="652"/>
    <cellStyle name="差_测算结果_2014省级收入及财力12.12（更新后） 2" xfId="653"/>
    <cellStyle name="_ET_STYLE_NoName_00__Book1_2" xfId="654"/>
    <cellStyle name="差_22湖南_2014省级收入12.2（更新后）" xfId="655"/>
    <cellStyle name="差_20 2007年河南结算单_2013省级预算附表" xfId="656"/>
    <cellStyle name="差_Book1_基金汇总" xfId="657"/>
    <cellStyle name="20% - 强调文字颜色 1 3 2 2" xfId="658"/>
    <cellStyle name="好_20171126--2018年省级收入预算（打印） 2" xfId="659"/>
    <cellStyle name="40% - 着色 5 4" xfId="660"/>
    <cellStyle name="差_不含人员经费系数_2014省级收入12.2（更新后）" xfId="661"/>
    <cellStyle name="差_附表_财力性转移支付2010年预算参考数" xfId="662"/>
    <cellStyle name="好_2007年结算已定项目对账单_2014省级收入及财力12.12（更新后）" xfId="663"/>
    <cellStyle name="_ET_STYLE_NoName_00__Book1_2 2" xfId="664"/>
    <cellStyle name="注释 2 5" xfId="665"/>
    <cellStyle name="计算 2 2" xfId="666"/>
    <cellStyle name="差_县市旗测算-新科目（20080627）_不含人员经费系数_2014省级收入12.2（更新后）" xfId="667"/>
    <cellStyle name="°_17_四区预算报人大" xfId="668"/>
    <cellStyle name="20% - 强调文字颜色 1 3 3" xfId="669"/>
    <cellStyle name="差_云南省2008年转移支付测算——州市本级考核部分及政策性测算_省级财力12.12" xfId="670"/>
    <cellStyle name="SAPBEXHLevel1X" xfId="671"/>
    <cellStyle name="差_2010年收入预测表（20091219)）_收入汇总" xfId="672"/>
    <cellStyle name="好_20160105省级2016年预算情况表（最新）_支出汇总" xfId="673"/>
    <cellStyle name="差_14安徽_省级财力12.12" xfId="674"/>
    <cellStyle name="好_河南省----2009-05-21（补充数据）_2017年常委会" xfId="675"/>
    <cellStyle name="_ET_STYLE_NoName_00__Book1_3" xfId="676"/>
    <cellStyle name="40% - 强调文字颜色 3 2" xfId="677"/>
    <cellStyle name="差_河南 缺口县区测算(地方填报)_2014省级收入及财力12.12（更新后） 2" xfId="678"/>
    <cellStyle name="40% - 着色 6 4" xfId="679"/>
    <cellStyle name="差_成本差异系数（含人口规模）_财力性转移支付2010年预算参考数" xfId="680"/>
    <cellStyle name="差_14安徽_省级财力12.12 2" xfId="681"/>
    <cellStyle name="_ET_STYLE_NoName_00__Book1_3 2" xfId="682"/>
    <cellStyle name="40% - 强调文字颜色 3 2 2" xfId="683"/>
    <cellStyle name="差_行政公检法测算_县市旗测算-新科目（含人口规模效应）_2014省级收入及财力12.12（更新后）" xfId="684"/>
    <cellStyle name="差_2006年34青海_省级财力12.12" xfId="685"/>
    <cellStyle name="_ET_STYLE_NoName_00__Book1_Book1" xfId="686"/>
    <cellStyle name="差_其他部门(按照总人口测算）—20080416_不含人员经费系数_省级财力12.12" xfId="687"/>
    <cellStyle name="_综合数据" xfId="688"/>
    <cellStyle name="_NJ17-26_四区预算报人大" xfId="689"/>
    <cellStyle name="差_2006年30云南 2" xfId="690"/>
    <cellStyle name="60% - 强调文字颜色 6 2 5" xfId="691"/>
    <cellStyle name="20% - 强调文字颜色 6 3" xfId="692"/>
    <cellStyle name="Œ…‹æØ‚è [0.00]_laroux" xfId="693"/>
    <cellStyle name="差_复件 复件 2010年预算表格－2010-03-26-（含表间 公式）" xfId="694"/>
    <cellStyle name="差_省级明细_21.2017年全省基金收入" xfId="695"/>
    <cellStyle name="_ET_STYLE_NoName_00__MA接口清单" xfId="696"/>
    <cellStyle name="差_2011年预算表格2010.12.9_2014省级收入12.2（更新后） 2" xfId="697"/>
    <cellStyle name="差_商品交易所2006--2008年税收_2014省级收入12.2（更新后） 2" xfId="698"/>
    <cellStyle name="_ET_STYLE_NoName_00__对公贷款" xfId="699"/>
    <cellStyle name="差_28四川_2014省级收入12.2（更新后） 2" xfId="700"/>
    <cellStyle name="好_重点民生支出需求测算表社保（农村低保）081112" xfId="701"/>
    <cellStyle name="好_县市旗测算-新科目（20080627）_不含人员经费系数_财力性转移支付2010年预算参考数" xfId="702"/>
    <cellStyle name="60% - 着色 2 2 2" xfId="703"/>
    <cellStyle name="好_省级明细_2016年预算草案1.13_2017年预算草案（债务）" xfId="704"/>
    <cellStyle name="_ET_STYLE_NoName_00__对公定期" xfId="705"/>
    <cellStyle name="好_20 2007年河南结算单_基金汇总" xfId="706"/>
    <cellStyle name="20% - 着色 6 4" xfId="707"/>
    <cellStyle name="差_不含人员经费系数 2" xfId="708"/>
    <cellStyle name="_对公中间业务表" xfId="709"/>
    <cellStyle name="Norm੎੎" xfId="710"/>
    <cellStyle name="好_卫生部门 2" xfId="711"/>
    <cellStyle name="差_22湖南 2" xfId="712"/>
    <cellStyle name="_ET_STYLE_NoName_00__对公客户" xfId="713"/>
    <cellStyle name="差_其他部门(按照总人口测算）—20080416_民生政策最低支出需求_省级财力12.12" xfId="714"/>
    <cellStyle name="_ET_STYLE_NoName_00__对私定期账户表" xfId="715"/>
    <cellStyle name="好_不含人员经费系数_2014省级收入及财力12.12（更新后） 2" xfId="716"/>
    <cellStyle name="40% - Accent6" xfId="717"/>
    <cellStyle name="差_省级明细_2016年预算草案1.13_支出汇总" xfId="718"/>
    <cellStyle name="差_财政供养人员_省级财力12.12" xfId="719"/>
    <cellStyle name="警告文本 3" xfId="720"/>
    <cellStyle name="Ø›ŽÅ[0]_cashflow" xfId="721"/>
    <cellStyle name="好_测算结果汇总" xfId="722"/>
    <cellStyle name="好_2007年一般预算支出剔除 2" xfId="723"/>
    <cellStyle name="烹拳 [0]_ +Foil &amp; -FOIL &amp; PAPER" xfId="724"/>
    <cellStyle name="_Part III.200406.Loan and Liabilities details.(Site Name)_(中企华)审计评估联合申报明细表.V1" xfId="725"/>
    <cellStyle name="_ET_STYLE_NoName_00__对私活期" xfId="726"/>
    <cellStyle name="差_财政厅编制用表（2011年报省人大） 3" xfId="727"/>
    <cellStyle name="好_基金安排表" xfId="728"/>
    <cellStyle name="好_2007年中央财政与河南省财政年终决算结算单_省级财力12.12 2" xfId="729"/>
    <cellStyle name="差_县区合并测算20080423(按照各省比重）_不含人员经费系数_2014省级收入及财力12.12（更新后）" xfId="730"/>
    <cellStyle name="差_2007年中央财政与河南省财政年终决算结算单_支出汇总" xfId="731"/>
    <cellStyle name="好_2006年全省财力计算表（中央、决算） 2" xfId="732"/>
    <cellStyle name="_MA接口清单" xfId="733"/>
    <cellStyle name="_ET_STYLE_NoName_00__对私活期账户表" xfId="734"/>
    <cellStyle name="差_行政（人员）_省级财力12.12" xfId="735"/>
    <cellStyle name="差_省级明细_副本最新_基金汇总" xfId="736"/>
    <cellStyle name="差_山东省民生支出标准 2" xfId="737"/>
    <cellStyle name="style 2" xfId="738"/>
    <cellStyle name="好_2009全省决算表（批复后）" xfId="739"/>
    <cellStyle name="常规 23 2" xfId="740"/>
    <cellStyle name="_ET_STYLE_NoName_00__分摊参数接口" xfId="741"/>
    <cellStyle name="好_Book1" xfId="742"/>
    <cellStyle name="20% - 强调文字颜色 4 3 2 2" xfId="743"/>
    <cellStyle name="好_2006年34青海" xfId="744"/>
    <cellStyle name="好_2008年全省汇总收支计算表 2" xfId="745"/>
    <cellStyle name="_ET_STYLE_NoName_00__接口清单" xfId="746"/>
    <cellStyle name="差_2010年收入预测表（20091230)）_支出汇总" xfId="747"/>
    <cellStyle name="60% - 强调文字颜色 4 2 4" xfId="748"/>
    <cellStyle name="_ET_STYLE_NoName_00__人大附表-9-14" xfId="749"/>
    <cellStyle name="好_14安徽_财力性转移支付2010年预算参考数" xfId="750"/>
    <cellStyle name="_ET_STYLE_NoName_00__筛选的中间业务流水" xfId="751"/>
    <cellStyle name="差_下文" xfId="752"/>
    <cellStyle name="PrePop Currency (2)" xfId="753"/>
    <cellStyle name="SAPBEXexcCritical6" xfId="754"/>
    <cellStyle name="°_纵横对比_四区预算报人大" xfId="755"/>
    <cellStyle name="好_1110洱源县_2014省级收入及财力12.12（更新后） 2" xfId="756"/>
    <cellStyle name="_ET_STYLE_NoName_00__四区2017年预算" xfId="757"/>
    <cellStyle name="百_NJ17-21" xfId="758"/>
    <cellStyle name="百_NJ17-16" xfId="759"/>
    <cellStyle name="好_市辖区测算20080510_民生政策最低支出需求_财力性转移支付2010年预算参考数" xfId="760"/>
    <cellStyle name="_ET_STYLE_NoName_00__账户基本信息" xfId="761"/>
    <cellStyle name="标题 4 2_3.2017全省支出" xfId="762"/>
    <cellStyle name="差_财力（李处长）_省级财力12.12 2" xfId="763"/>
    <cellStyle name="差_2007年中央财政与河南省财政年终决算结算单_2014省级收入12.2（更新后） 2" xfId="764"/>
    <cellStyle name="_ET_STYLE_NoName_00__账户筛选交易" xfId="765"/>
    <cellStyle name="_KPMG original version" xfId="766"/>
    <cellStyle name="百_NJ18-43" xfId="767"/>
    <cellStyle name="百_NJ18-38" xfId="768"/>
    <cellStyle name="Ø›ŽÅ_06" xfId="769"/>
    <cellStyle name="_long term loan - others 300504_(中企华)审计评估联合申报明细表.V1" xfId="770"/>
    <cellStyle name="40% - Accent1" xfId="771"/>
    <cellStyle name="差_2008年财政收支预算草案(1.4)_基金汇总" xfId="772"/>
    <cellStyle name="差_12滨州_省级财力12.12 2" xfId="773"/>
    <cellStyle name="好_省级明细_代编表" xfId="774"/>
    <cellStyle name="_long term loan - others 300504_KPMG original version" xfId="775"/>
    <cellStyle name="好_2016年预算表格（公式）" xfId="776"/>
    <cellStyle name="°_纵横对比" xfId="777"/>
    <cellStyle name="差_2006年28四川_省级财力12.12" xfId="778"/>
    <cellStyle name="差_总人口_省级财力12.12 2" xfId="779"/>
    <cellStyle name="差_农林水和城市维护标准支出20080505－县区合计_不含人员经费系数_省级财力12.12 2" xfId="780"/>
    <cellStyle name="20% - 强调文字颜色 4 2 4" xfId="781"/>
    <cellStyle name="_long term loan - others 300504_KPMG original version_(中企华)审计评估联合申报明细表.V1" xfId="782"/>
    <cellStyle name="常规 3 4" xfId="783"/>
    <cellStyle name="差_一般预算支出口径剔除表_财力性转移支付2010年预算参考数" xfId="784"/>
    <cellStyle name="20% - 着色 4 2" xfId="785"/>
    <cellStyle name="Currency1" xfId="786"/>
    <cellStyle name="差_2008年财政收支预算草案(1.4)_2017年常委会" xfId="787"/>
    <cellStyle name="_long term loan - others 300504_Shenhua PBC package 050530" xfId="788"/>
    <cellStyle name="差_核定人数对比 2" xfId="789"/>
    <cellStyle name="适中 3" xfId="790"/>
    <cellStyle name="{Thousand}" xfId="791"/>
    <cellStyle name="20% - 着色 4" xfId="792"/>
    <cellStyle name="计算 6" xfId="793"/>
    <cellStyle name="差_2006年22湖南 2 2" xfId="794"/>
    <cellStyle name="好_1110洱源县_2014省级收入12.2（更新后）" xfId="795"/>
    <cellStyle name="好_2006年28四川_财力性转移支付2010年预算参考数" xfId="796"/>
    <cellStyle name="F4" xfId="797"/>
    <cellStyle name="20% - 强调文字颜色 3 3 3" xfId="798"/>
    <cellStyle name="差_核定人数对比" xfId="799"/>
    <cellStyle name="_long term loan - others 300504_Shenhua PBC package 050530_附件1：审计评估联合申报明细表" xfId="800"/>
    <cellStyle name="着色 5 3" xfId="801"/>
    <cellStyle name="好_分县成本差异系数_民生政策最低支出需求_2014省级收入及财力12.12（更新后） 2" xfId="802"/>
    <cellStyle name="差_文体广播事业(按照总人口测算）—20080416_不含人员经费系数 2" xfId="803"/>
    <cellStyle name="60% - 强调文字颜色 4 4" xfId="804"/>
    <cellStyle name="差_2008年全省汇总收支计算表 2" xfId="805"/>
    <cellStyle name="20% - 着色 2 2 3" xfId="806"/>
    <cellStyle name="好_商品交易所2006--2008年税收_2017年常委会" xfId="807"/>
    <cellStyle name="差_表一" xfId="808"/>
    <cellStyle name="好_2007年收支情况及2008年收支预计表(汇总表)_财力性转移支付2010年预算参考数" xfId="809"/>
    <cellStyle name="常_四区预算报人大" xfId="810"/>
    <cellStyle name="好_Sheet2 2" xfId="811"/>
    <cellStyle name="好_2011年预算表格2010.12.9_2017年常委会" xfId="812"/>
    <cellStyle name="_long term loan - others 300504_附件1：审计评估联合申报明细表" xfId="813"/>
    <cellStyle name="_MA-T-接口清单-20090508" xfId="814"/>
    <cellStyle name="好_市辖区测算20080510_不含人员经费系数 2" xfId="815"/>
    <cellStyle name="_NJ18-27" xfId="816"/>
    <cellStyle name="千位分" xfId="817"/>
    <cellStyle name="差_2008年支出调整_2014省级收入12.2（更新后）" xfId="818"/>
    <cellStyle name="标题 4 3" xfId="819"/>
    <cellStyle name="差_人员工资和公用经费2_省级财力12.12" xfId="820"/>
    <cellStyle name="_NJ09-05" xfId="821"/>
    <cellStyle name="千位分隔 4" xfId="822"/>
    <cellStyle name="_NJ18-27_四区预算报人大" xfId="823"/>
    <cellStyle name="差_检验表 2" xfId="824"/>
    <cellStyle name="差_复件 2012年地方财政公共预算分级平衡情况表（5" xfId="825"/>
    <cellStyle name="好_2007年中央财政与河南省财政年终决算结算单_2014省级收入及财力12.12（更新后）" xfId="826"/>
    <cellStyle name="Accent1" xfId="827"/>
    <cellStyle name="Enter Currency (0)" xfId="828"/>
    <cellStyle name="SAPBEXstdDataEmph" xfId="829"/>
    <cellStyle name="好_Xl0000068_基金汇总" xfId="830"/>
    <cellStyle name="差_汇总表_2014省级收入12.2（更新后）" xfId="831"/>
    <cellStyle name="20% - 着色 4_676C2921FD36F0E0E0500A0A061B1A75" xfId="832"/>
    <cellStyle name="好_20 2007年河南结算单_支出汇总" xfId="833"/>
    <cellStyle name="SAPBEXaggDataEmph" xfId="834"/>
    <cellStyle name="_NJ17-06" xfId="835"/>
    <cellStyle name="comma-d" xfId="836"/>
    <cellStyle name="注释 2 6" xfId="837"/>
    <cellStyle name="_NJ17-06_四区预算报人大" xfId="838"/>
    <cellStyle name="_NJ17-24_四区预算报人大" xfId="839"/>
    <cellStyle name="差_分析缺口率" xfId="840"/>
    <cellStyle name="好_省级明细_2016年预算草案1.13_收入汇总" xfId="841"/>
    <cellStyle name="差_其他部门(按照总人口测算）—20080416_财力性转移支付2010年预算参考数 2" xfId="842"/>
    <cellStyle name="差_财政供养人员_2014省级收入12.2（更新后） 2" xfId="843"/>
    <cellStyle name="差_县市旗测算-新科目（20080627）_县市旗测算-新科目（含人口规模效应）_省级财力12.12" xfId="844"/>
    <cellStyle name="_NJ17-26" xfId="845"/>
    <cellStyle name="差_2006年28四川_2014省级收入及财力12.12（更新后） 2" xfId="846"/>
    <cellStyle name="_Part III.200406.Loan and Liabilities details.(Site Name)_KPMG original version" xfId="847"/>
    <cellStyle name="差_2009年省对市县转移支付测算表(9.27)_省级财力12.12" xfId="848"/>
    <cellStyle name="20% - 强调文字颜色 3 2 6" xfId="849"/>
    <cellStyle name="_Part III.200406.Loan and Liabilities details.(Site Name)_KPMG original version_(中企华)审计评估联合申报明细表.V1" xfId="850"/>
    <cellStyle name="强调文字颜色 2 2 2" xfId="851"/>
    <cellStyle name="20% - Accent1" xfId="852"/>
    <cellStyle name="Accent1 - 20%" xfId="853"/>
    <cellStyle name="_Part III.200406.Loan and Liabilities details.(Site Name)_KPMG original version_附件1：审计评估联合申报明细表" xfId="854"/>
    <cellStyle name="好_Sheet1_2014省级收入及财力12.12（更新后） 2" xfId="855"/>
    <cellStyle name="差_文体广播事业(按照总人口测算）—20080416_民生政策最低支出需求 2" xfId="856"/>
    <cellStyle name="好_2007一般预算支出口径剔除表" xfId="857"/>
    <cellStyle name="20% - 强调文字颜色 1 2 4" xfId="858"/>
    <cellStyle name="_Part III.200406.Loan and Liabilities details.(Site Name)_Shenhua PBC package 050530_(中企华)审计评估联合申报明细表.V1" xfId="859"/>
    <cellStyle name="40% - 强调文字颜色 2 3" xfId="860"/>
    <cellStyle name="好_省电力2008年 工作表_基金汇总" xfId="861"/>
    <cellStyle name="20% - 强调文字颜色 2 3" xfId="862"/>
    <cellStyle name="差_2016年中原银行税收基数短收市县负担情况表 2" xfId="863"/>
    <cellStyle name="差_县区合并测算20080423(按照各省比重）_民生政策最低支出需求_2014省级收入及财力12.12（更新后） 2" xfId="864"/>
    <cellStyle name="好_民生政策最低支出需求 2 2" xfId="865"/>
    <cellStyle name="3_03-17" xfId="866"/>
    <cellStyle name="好_河南省农村义务教育教师绩效工资测算表8-12 2 2" xfId="867"/>
    <cellStyle name="Ç§·öî»[0] 2" xfId="868"/>
    <cellStyle name="_Part III.200406.Loan and Liabilities details.(Site Name)_附件1：审计评估联合申报明细表" xfId="869"/>
    <cellStyle name="60% - 强调文字颜色 5 2 4" xfId="870"/>
    <cellStyle name="差_市辖区测算-新科目（20080626） 2" xfId="871"/>
    <cellStyle name="差_津补贴保障测算（2010.3.19）_2014省级收入12.2（更新后） 2" xfId="872"/>
    <cellStyle name="_Part III.200406.Loan and Liabilities details.(Site Name)_审计调查表.V3" xfId="873"/>
    <cellStyle name="好_分县成本差异系数" xfId="874"/>
    <cellStyle name="20% - 强调文字颜色 2 2_3.2017全省支出" xfId="875"/>
    <cellStyle name="差_县市旗测算20080508_民生政策最低支出需求_财力性转移支付2010年预算参考数 2" xfId="876"/>
    <cellStyle name="好_行政公检法测算_不含人员经费系数_2014省级收入12.2（更新后）" xfId="877"/>
    <cellStyle name="_Shenhua PBC package 050530" xfId="878"/>
    <cellStyle name="差_行政（人员）_不含人员经费系数_2014省级收入及财力12.12（更新后） 2" xfId="879"/>
    <cellStyle name="Pourcentage_pldt" xfId="880"/>
    <cellStyle name="_Shenhua PBC package 050530_(中企华)审计评估联合申报明细表.V1" xfId="881"/>
    <cellStyle name="好_2007结算与财力(6.2)_2017年常委会" xfId="882"/>
    <cellStyle name="差_2008年全省人员信息 2" xfId="883"/>
    <cellStyle name="20% - 着色 6 3" xfId="884"/>
    <cellStyle name="差_市辖区测算-新科目（20080626）_县市旗测算-新科目（含人口规模效应） 2" xfId="885"/>
    <cellStyle name="_Shenhua PBC package 050530_附件1：审计评估联合申报明细表" xfId="886"/>
    <cellStyle name="着色 2 3" xfId="887"/>
    <cellStyle name="Currency" xfId="888"/>
    <cellStyle name="_参加人员情况调查表_consolidate" xfId="889"/>
    <cellStyle name="好_1" xfId="890"/>
    <cellStyle name="差_安徽 缺口县区测算(地方填报)1_2014省级收入及财力12.12（更新后）" xfId="891"/>
    <cellStyle name="标题 5 3" xfId="892"/>
    <cellStyle name="_参加人员情况调查表_consolidate 2" xfId="893"/>
    <cellStyle name="好_1 2" xfId="894"/>
    <cellStyle name="差_安徽 缺口县区测算(地方填报)1_2014省级收入及财力12.12（更新后） 2" xfId="895"/>
    <cellStyle name="3f1?assumption(tj)t" xfId="896"/>
    <cellStyle name="_定稿" xfId="897"/>
    <cellStyle name="差_缺口县区测算(财政部标准)_省级财力12.12" xfId="898"/>
    <cellStyle name="好_省级明细_副本最新_支出汇总" xfId="899"/>
    <cellStyle name="好_云南 缺口县区测算(地方填报)_财力性转移支付2010年预算参考数 2" xfId="900"/>
    <cellStyle name="差 3 2 2" xfId="901"/>
    <cellStyle name="差_财政供养人员_2014省级收入12.2（更新后）" xfId="902"/>
    <cellStyle name="³£¹æ" xfId="903"/>
    <cellStyle name="差_其他部门(按照总人口测算）—20080416_财力性转移支付2010年预算参考数" xfId="904"/>
    <cellStyle name="_定稿_四区预算报人大" xfId="905"/>
    <cellStyle name="标题 3 3_1.3日 2017年预算草案 - 副本" xfId="906"/>
    <cellStyle name="好_27重庆_2014省级收入及财力12.12（更新后） 2" xfId="907"/>
    <cellStyle name="_对公贷款" xfId="908"/>
    <cellStyle name="好_2006年33甘肃" xfId="909"/>
    <cellStyle name="好_Book1_2012-2013年经常性收入预测（1.1新口径） 2" xfId="910"/>
    <cellStyle name="40% - 强调文字颜色 2 2 2" xfId="911"/>
    <cellStyle name="好_2008年全省汇总收支计算表_2014省级收入12.2（更新后）" xfId="912"/>
    <cellStyle name="_对公定期" xfId="913"/>
    <cellStyle name="NormalX" xfId="914"/>
    <cellStyle name="_对公客户" xfId="915"/>
    <cellStyle name="差_缺口县区测算（11.13）_2014省级收入12.2（更新后）" xfId="916"/>
    <cellStyle name="°_Book3" xfId="917"/>
    <cellStyle name="好_2011年预算表格2010.12.9 3" xfId="918"/>
    <cellStyle name="60% - Accent3" xfId="919"/>
    <cellStyle name="_对公中间业务" xfId="920"/>
    <cellStyle name="_对私贷款账户表" xfId="921"/>
    <cellStyle name="RowLevel_0" xfId="922"/>
    <cellStyle name="60% - 强调文字颜色 5 3 2" xfId="923"/>
    <cellStyle name="差_05潍坊 2" xfId="924"/>
    <cellStyle name="_对私定期账户表" xfId="925"/>
    <cellStyle name="60% - 强调文字颜色 6 4" xfId="926"/>
    <cellStyle name="差_省级明细_冬梅3_收入汇总" xfId="927"/>
    <cellStyle name="3￡" xfId="928"/>
    <cellStyle name="好_Xl0000071_收入汇总" xfId="929"/>
    <cellStyle name="差_行政(燃修费)_县市旗测算-新科目（含人口规模效应）_财力性转移支付2010年预算参考数 2" xfId="930"/>
    <cellStyle name="_对私活期账户" xfId="931"/>
    <cellStyle name="_对私客户" xfId="932"/>
    <cellStyle name="差_分县成本差异系数_不含人员经费系数_2014省级收入及财力12.12（更新后） 2" xfId="933"/>
    <cellStyle name="°_2006-2" xfId="934"/>
    <cellStyle name="Date_03.10meireyuan" xfId="935"/>
    <cellStyle name="_对私客户_1" xfId="936"/>
    <cellStyle name="差_云南 缺口县区测算(地方填报)_省级财力12.12 2" xfId="937"/>
    <cellStyle name="好_2009年结算（最终）_2017年常委会" xfId="938"/>
    <cellStyle name="20% - 强调文字颜色 1 5 2" xfId="939"/>
    <cellStyle name="好 2 2" xfId="940"/>
    <cellStyle name="entry box 2" xfId="941"/>
    <cellStyle name="差_2007年收支情况及2008年收支预计表(汇总表)_2014省级收入12.2（更新后）" xfId="942"/>
    <cellStyle name="_对私中间业务表" xfId="943"/>
    <cellStyle name="Accent5 - 40%" xfId="944"/>
    <cellStyle name="好_不含人员经费系数_财力性转移支付2010年预算参考数" xfId="945"/>
    <cellStyle name="标题 1 2 2" xfId="946"/>
    <cellStyle name="好_Book1_2013省级预算附表" xfId="947"/>
    <cellStyle name="差_行政（人员）_2014省级收入12.2（更新后） 2" xfId="948"/>
    <cellStyle name="_房屋建筑评估申报表" xfId="949"/>
    <cellStyle name="60% - 着色 4 2" xfId="950"/>
    <cellStyle name="差_34青海_省级财力12.12" xfId="951"/>
    <cellStyle name="_分市分省GDP" xfId="952"/>
    <cellStyle name="20% - 着色 3_676C2921FD36F0E0E0500A0A061B1A75" xfId="953"/>
    <cellStyle name="20% - 强调文字颜色 1 3" xfId="954"/>
    <cellStyle name="差_测算结果_2014省级收入及财力12.12（更新后）" xfId="955"/>
    <cellStyle name="差_2014年12月财政月报" xfId="956"/>
    <cellStyle name="_分摊参数接口" xfId="957"/>
    <cellStyle name="差_34青海 2 2" xfId="958"/>
    <cellStyle name="差_核定人数下发表_财力性转移支付2010年预算参考数" xfId="959"/>
    <cellStyle name="差_2008年全省汇总收支计算表_财力性转移支付2010年预算参考数 2" xfId="960"/>
    <cellStyle name="好_2016年预算表格（公式） 2" xfId="961"/>
    <cellStyle name="_附件1：审计评估联合申报明细表" xfId="962"/>
    <cellStyle name="{Comma [0]}" xfId="963"/>
    <cellStyle name="差_Book2_2014省级收入12.2（更新后）" xfId="964"/>
    <cellStyle name="_副本2006-2" xfId="965"/>
    <cellStyle name="60% - 强调文字颜色 5 2 2" xfId="966"/>
    <cellStyle name="好_分县成本差异系数_民生政策最低支出需求_2014省级收入12.2（更新后） 2" xfId="967"/>
    <cellStyle name="差_河南省----2009-05-21（补充数据）_省级财力12.12" xfId="968"/>
    <cellStyle name="_副本2006-2_四区预算报人大" xfId="969"/>
    <cellStyle name="好_20河南(财政部2010年县级基本财力测算数据)" xfId="970"/>
    <cellStyle name="差_收入汇总" xfId="971"/>
    <cellStyle name="40% - 强调文字颜色 3 3 2 2" xfId="972"/>
    <cellStyle name="差_农林水和城市维护标准支出20080505－县区合计_民生政策最低支出需求_2014省级收入12.2（更新后）" xfId="973"/>
    <cellStyle name="40% - 强调文字颜色 4 2 4" xfId="974"/>
    <cellStyle name="_副本2006-2新" xfId="975"/>
    <cellStyle name="{Date}" xfId="976"/>
    <cellStyle name="差_文体广播事业(按照总人口测算）—20080416_省级财力12.12 2" xfId="977"/>
    <cellStyle name="40% - 强调文字颜色 1 2 4" xfId="978"/>
    <cellStyle name="百_NJ18-03" xfId="979"/>
    <cellStyle name="_副本2006-2新_四区预算报人大" xfId="980"/>
    <cellStyle name="_管网二所 K (02-04)" xfId="981"/>
    <cellStyle name="好_平邑 2 2" xfId="982"/>
    <cellStyle name="差_省级收入" xfId="983"/>
    <cellStyle name="好_2012年国有资本经营预算收支总表" xfId="984"/>
    <cellStyle name="_四所 (K844)" xfId="985"/>
    <cellStyle name="40% - 着色 6 2 2" xfId="986"/>
    <cellStyle name="好_行政公检法测算_民生政策最低支出需求_2014省级收入12.2（更新后）" xfId="987"/>
    <cellStyle name="好_财政厅编制用表（2011年报省人大）" xfId="988"/>
    <cellStyle name="差_县市旗测算20080508_县市旗测算-新科目（含人口规模效应）_2014省级收入12.2（更新后） 2" xfId="989"/>
    <cellStyle name="差_成本差异系数_财力性转移支付2010年预算参考数 2" xfId="990"/>
    <cellStyle name="40% - 着色 2_676C2921FD36F0E0E0500A0A061B1A75" xfId="991"/>
    <cellStyle name="{Z'0000(4 dec)}" xfId="992"/>
    <cellStyle name="_账户基本信息" xfId="993"/>
    <cellStyle name="差_危改资金测算_财力性转移支付2010年预算参考数" xfId="994"/>
    <cellStyle name="差_商品交易所2006--2008年税收_省级财力12.12" xfId="995"/>
    <cellStyle name="差_28四川_省级财力12.12" xfId="996"/>
    <cellStyle name="差_县市旗测算-新科目（20080626）_县市旗测算-新科目（含人口规模效应）_财力性转移支付2010年预算参考数" xfId="997"/>
    <cellStyle name="差_2011年预算表格2010.12.9_省级财力12.12" xfId="998"/>
    <cellStyle name="_账户筛选交易" xfId="999"/>
    <cellStyle name="好_2009年省对市县转移支付测算表(9.27) 2 2" xfId="1000"/>
    <cellStyle name="百分比 3" xfId="1001"/>
    <cellStyle name="好_27重庆_2014省级收入12.2（更新后）" xfId="1002"/>
    <cellStyle name="好_2011年全省及省级预计2011-12-12_2017年常委会" xfId="1003"/>
    <cellStyle name="20% - 强调文字颜色 5 3 2" xfId="1004"/>
    <cellStyle name="¤@¯ë_OTT-Con00" xfId="1005"/>
    <cellStyle name="_转移支付" xfId="1006"/>
    <cellStyle name="差_2009年省对市县转移支付测算表(9.27)_省级财力12.12 2" xfId="1007"/>
    <cellStyle name="_综合数据_四区预算报人大" xfId="1008"/>
    <cellStyle name="20% - 强调文字颜色 3 2 5" xfId="1009"/>
    <cellStyle name="好_一般预算支出口径剔除表" xfId="1010"/>
    <cellStyle name="差_汇总_财力性转移支付2010年预算参考数" xfId="1011"/>
    <cellStyle name="_纵横对比" xfId="1012"/>
    <cellStyle name="差_卫生(按照总人口测算）—20080416_不含人员经费系数_财力性转移支付2010年预算参考数" xfId="1013"/>
    <cellStyle name="40% - 强调文字颜色 2 2_3.2017全省支出" xfId="1014"/>
    <cellStyle name="差 3" xfId="1015"/>
    <cellStyle name="°ù·ö±è 2" xfId="1016"/>
    <cellStyle name="SAPBEXexcGood1" xfId="1017"/>
    <cellStyle name="{Comma}" xfId="1018"/>
    <cellStyle name="20% - 强调文字颜色 3 2 5 2" xfId="1019"/>
    <cellStyle name="好_12滨州_财力性转移支付2010年预算参考数" xfId="1020"/>
    <cellStyle name="好_一般预算支出口径剔除表 2" xfId="1021"/>
    <cellStyle name="差_汇总_财力性转移支付2010年预算参考数 2" xfId="1022"/>
    <cellStyle name="差_20111127汇报附表（8张）_基金汇总" xfId="1023"/>
    <cellStyle name="{Percent}" xfId="1024"/>
    <cellStyle name="差_Book1_2016年结算与财力5.17 2" xfId="1025"/>
    <cellStyle name="好_分县成本差异系数_2014省级收入及财力12.12（更新后）" xfId="1026"/>
    <cellStyle name="差_Material reprot In Dec (3)" xfId="1027"/>
    <cellStyle name="{Z'0000(1 dec)}" xfId="1028"/>
    <cellStyle name="差_20111127汇报附表（8张）_支出汇总" xfId="1029"/>
    <cellStyle name="差_分析缺口率_省级财力12.12" xfId="1030"/>
    <cellStyle name="差_中原证券2012年补助（上解）核定表 2" xfId="1031"/>
    <cellStyle name="百_NJ17-08_四区预算报人大" xfId="1032"/>
    <cellStyle name="差_34青海_2014省级收入及财力12.12（更新后）" xfId="1033"/>
    <cellStyle name="Accent6_2006年33甘肃" xfId="1034"/>
    <cellStyle name="百_NJ09-05" xfId="1035"/>
    <cellStyle name="好_Book2_2014省级收入12.2（更新后）" xfId="1036"/>
    <cellStyle name="¡ã¨" xfId="1037"/>
    <cellStyle name="»õ" xfId="1038"/>
    <cellStyle name="差_2008经常性收入" xfId="1039"/>
    <cellStyle name="好_2011年全省及省级预计2011-12-12_基金汇总" xfId="1040"/>
    <cellStyle name="好_2006年水利统计指标统计表_2014省级收入12.2（更新后） 2" xfId="1041"/>
    <cellStyle name="差_分县成本差异系数_民生政策最低支出需求_财力性转移支付2010年预算参考数 2" xfId="1042"/>
    <cellStyle name="20% - 强调文字颜色 4 2 3" xfId="1043"/>
    <cellStyle name="Accent6 - 40%" xfId="1044"/>
    <cellStyle name="差_Book1_四区2017年预算" xfId="1045"/>
    <cellStyle name="好_县市旗测算20080508_县市旗测算-新科目（含人口规模效应）_财力性转移支付2010年预算参考数 2" xfId="1046"/>
    <cellStyle name="»õ±ò[" xfId="1047"/>
    <cellStyle name="差_27重庆_2014省级收入12.2（更新后）" xfId="1048"/>
    <cellStyle name="°" xfId="1049"/>
    <cellStyle name="好_2007一般预算支出口径剔除表_财力性转移支付2010年预算参考数" xfId="1050"/>
    <cellStyle name="差_测算结果_省级财力12.12 2" xfId="1051"/>
    <cellStyle name="Normal 3" xfId="1052"/>
    <cellStyle name="°_05" xfId="1053"/>
    <cellStyle name="°_05_四区预算报人大" xfId="1054"/>
    <cellStyle name="差_汇总表 2" xfId="1055"/>
    <cellStyle name="好_行政(燃修费)_县市旗测算-新科目（含人口规模效应）" xfId="1056"/>
    <cellStyle name="差_卫生(按照总人口测算）—20080416_不含人员经费系数_2014省级收入及财力12.12（更新后） 2" xfId="1057"/>
    <cellStyle name="40% - 着色 2 2" xfId="1058"/>
    <cellStyle name="好_不含人员经费系数_2014省级收入12.2（更新后）" xfId="1059"/>
    <cellStyle name="°_1" xfId="1060"/>
    <cellStyle name="°_1_四区预算报人大" xfId="1061"/>
    <cellStyle name="DELTA 3" xfId="1062"/>
    <cellStyle name="差_核定人数对比_2014省级收入及财力12.12（更新后）" xfId="1063"/>
    <cellStyle name="style2 2" xfId="1064"/>
    <cellStyle name="20% - 强调文字颜色 3 5 2" xfId="1065"/>
    <cellStyle name="°_17" xfId="1066"/>
    <cellStyle name="60% - 强调文字颜色 1 3 2" xfId="1067"/>
    <cellStyle name="Filter Input Text" xfId="1068"/>
    <cellStyle name="差_20161017---核定基数定表 2" xfId="1069"/>
    <cellStyle name="°_2003-17_四区预算报人大" xfId="1070"/>
    <cellStyle name="差_2011年预算表格2010.12.9_附表1-6" xfId="1071"/>
    <cellStyle name="20% - 着色 1 3" xfId="1072"/>
    <cellStyle name="差_商品交易所2006--2008年税收_附表1-6" xfId="1073"/>
    <cellStyle name="计算 3 3" xfId="1074"/>
    <cellStyle name="°_NJ17-14" xfId="1075"/>
    <cellStyle name="°_NJ17-14_四区预算报人大" xfId="1076"/>
    <cellStyle name="°_定稿" xfId="1077"/>
    <cellStyle name="°_定稿_四区预算报人大" xfId="1078"/>
    <cellStyle name="差_县市旗测算-新科目（20080627）_县市旗测算-新科目（含人口规模效应）_2014省级收入及财力12.12（更新后） 2" xfId="1079"/>
    <cellStyle name="20% - 强调文字颜色 4 4" xfId="1080"/>
    <cellStyle name="好_市辖区测算-新科目（20080626） 2 2" xfId="1081"/>
    <cellStyle name="差_县市旗测算-新科目（20080627）_县市旗测算-新科目（含人口规模效应）_2014省级收入12.2（更新后） 2" xfId="1082"/>
    <cellStyle name="百_NJ17-25" xfId="1083"/>
    <cellStyle name="差_复件 复件 2010年预算表格－2010-03-26-（含表间 公式）_2014省级收入及财力12.12（更新后）" xfId="1084"/>
    <cellStyle name="60% - 强调文字颜色 2 2" xfId="1085"/>
    <cellStyle name="°_副本2006-2" xfId="1086"/>
    <cellStyle name="差_省级明细_全省预算代编" xfId="1087"/>
    <cellStyle name="差_2010年收入预测表（20091218)）_支出汇总" xfId="1088"/>
    <cellStyle name="60% - 强调文字颜色 3 3 2" xfId="1089"/>
    <cellStyle name="°_副本2006-2新" xfId="1090"/>
    <cellStyle name="好_分县成本差异系数_不含人员经费系数_省级财力12.12 2" xfId="1091"/>
    <cellStyle name="20% - 强调文字颜色 2 5 2" xfId="1092"/>
    <cellStyle name="差_农林水和城市维护标准支出20080505－县区合计_民生政策最低支出需求" xfId="1093"/>
    <cellStyle name="差_卫生(按照总人口测算）—20080416_县市旗测算-新科目（含人口规模效应）_财力性转移支付2010年预算参考数" xfId="1094"/>
    <cellStyle name="差_教育(按照总人口测算）—20080416_县市旗测算-新科目（含人口规模效应）_2014省级收入12.2（更新后）" xfId="1095"/>
    <cellStyle name="差_1110洱源县_财力性转移支付2010年预算参考数 2" xfId="1096"/>
    <cellStyle name="百_05" xfId="1097"/>
    <cellStyle name="°_副本2006-2新_四区预算报人大" xfId="1098"/>
    <cellStyle name="°_综合数据_四区预算报人大" xfId="1099"/>
    <cellStyle name="差_测算总表_省级财力12.12 2" xfId="1100"/>
    <cellStyle name="°ù·" xfId="1101"/>
    <cellStyle name="差_11大理_省级财力12.12" xfId="1102"/>
    <cellStyle name="40% - 强调文字颜色 1 2 6" xfId="1103"/>
    <cellStyle name="百_NJ18-10" xfId="1104"/>
    <cellStyle name="百_NJ18-05" xfId="1105"/>
    <cellStyle name="差_2007结算与财力(6.2)_基金汇总" xfId="1106"/>
    <cellStyle name="百分比 2" xfId="1107"/>
    <cellStyle name="¶W³sµ²" xfId="1108"/>
    <cellStyle name="普通 2" xfId="1109"/>
    <cellStyle name="差_12滨州_财力性转移支付2010年预算参考数" xfId="1110"/>
    <cellStyle name="差_市辖区测算20080510_民生政策最低支出需求_省级财力12.12" xfId="1111"/>
    <cellStyle name="好_县市旗测算20080508_县市旗测算-新科目（含人口规模效应） 2" xfId="1112"/>
    <cellStyle name="差_2016年中原银行税收基数短收市县负担情况表" xfId="1113"/>
    <cellStyle name="强调文字颜色 2 2 3" xfId="1114"/>
    <cellStyle name="20% - Accent2" xfId="1115"/>
    <cellStyle name="差_县区合并测算20080423(按照各省比重）_民生政策最低支出需求_2014省级收入及财力12.12（更新后）" xfId="1116"/>
    <cellStyle name="好_民生政策最低支出需求 2" xfId="1117"/>
    <cellStyle name="20% - 强调文字颜色 5 4 2" xfId="1118"/>
    <cellStyle name="好_卫生(按照总人口测算）—20080416_不含人员经费系数_财力性转移支付2010年预算参考数 2" xfId="1119"/>
    <cellStyle name="SAPBEXexcBad7" xfId="1120"/>
    <cellStyle name="强调文字颜色 2 2 4" xfId="1121"/>
    <cellStyle name="20% - Accent3" xfId="1122"/>
    <cellStyle name="SAPBEXexcBad8" xfId="1123"/>
    <cellStyle name="强调文字颜色 2 2 5" xfId="1124"/>
    <cellStyle name="20% - Accent4" xfId="1125"/>
    <cellStyle name="³£_四区预算报人大" xfId="1126"/>
    <cellStyle name="好_行政（人员）_县市旗测算-新科目（含人口规模效应）_省级财力12.12 2" xfId="1127"/>
    <cellStyle name="差_转移支付_省级财力12.12" xfId="1128"/>
    <cellStyle name="SAPBEXexcBad9" xfId="1129"/>
    <cellStyle name="好_2_2014省级收入12.2（更新后） 2" xfId="1130"/>
    <cellStyle name="3f1?p&amp;l(tj)i" xfId="1131"/>
    <cellStyle name="好_2009年省对市县转移支付测算表(9.27)" xfId="1132"/>
    <cellStyle name="差_1110洱源县_2014省级收入及财力12.12（更新后）" xfId="1133"/>
    <cellStyle name="20% - Accent5" xfId="1134"/>
    <cellStyle name="好_11大理_财力性转移支付2010年预算参考数" xfId="1135"/>
    <cellStyle name="货币[" xfId="1136"/>
    <cellStyle name="差_2006年30云南" xfId="1137"/>
    <cellStyle name="20% - Accent6" xfId="1138"/>
    <cellStyle name="20% - 强调文字颜色 1 2 2" xfId="1139"/>
    <cellStyle name="好_电力公司增值税划转_省级财力12.12" xfId="1140"/>
    <cellStyle name="好_2006年22湖南_2014省级收入及财力12.12（更新后） 2" xfId="1141"/>
    <cellStyle name="40% - 强调文字颜色 2 2" xfId="1142"/>
    <cellStyle name="20% - 强调文字颜色 1 2 3" xfId="1143"/>
    <cellStyle name="差_县区合并测算20080421_县市旗测算-新科目（含人口规模效应）_2014省级收入12.2（更新后） 2" xfId="1144"/>
    <cellStyle name="SAPBEXresData" xfId="1145"/>
    <cellStyle name="好_分县成本差异系数_不含人员经费系数_2014省级收入及财力12.12（更新后）" xfId="1146"/>
    <cellStyle name="20% - 强调文字颜色 1 2 5" xfId="1147"/>
    <cellStyle name="百_NJ18-43_四区预算报人大" xfId="1148"/>
    <cellStyle name="百_NJ18-38_四区预算报人大" xfId="1149"/>
    <cellStyle name="20% - 强调文字颜色 1 2 5 2" xfId="1150"/>
    <cellStyle name="20% - 强调文字颜色 1 2 6" xfId="1151"/>
    <cellStyle name="20% - 强调文字颜色 5 2 6" xfId="1152"/>
    <cellStyle name="C?AØ_¿?¾÷CoE² " xfId="1153"/>
    <cellStyle name="差_县区合并测算20080423(按照各省比重）_不含人员经费系数_省级财力12.12 2" xfId="1154"/>
    <cellStyle name="20% - 强调文字颜色 1 4" xfId="1155"/>
    <cellStyle name="差_22湖南_省级财力12.12" xfId="1156"/>
    <cellStyle name="差_教育(按照总人口测算）—20080416_财力性转移支付2010年预算参考数" xfId="1157"/>
    <cellStyle name="Link Currency (2)" xfId="1158"/>
    <cellStyle name="差_县市旗测算-新科目（20080627）_民生政策最低支出需求_财力性转移支付2010年预算参考数 2" xfId="1159"/>
    <cellStyle name="20% - 强调文字颜色 1 4 2" xfId="1160"/>
    <cellStyle name="20% - 强调文字颜色 5 2_3.2017全省支出" xfId="1161"/>
    <cellStyle name="差_22湖南_省级财力12.12 2" xfId="1162"/>
    <cellStyle name="20% - 强调文字颜色 2 2" xfId="1163"/>
    <cellStyle name="差_Xl0000071_收入汇总" xfId="1164"/>
    <cellStyle name="差_2010年全省供养人员" xfId="1165"/>
    <cellStyle name="20% - 强调文字颜色 2 2 2" xfId="1166"/>
    <cellStyle name="好_Sheet1_2" xfId="1167"/>
    <cellStyle name="好_2010年收入预测表（20091230)）_2017年常委会" xfId="1168"/>
    <cellStyle name="差_行政(燃修费)_不含人员经费系数" xfId="1169"/>
    <cellStyle name="Enter Units (2)" xfId="1170"/>
    <cellStyle name="差_下文（表）" xfId="1171"/>
    <cellStyle name="差_2006年22湖南_财力性转移支付2010年预算参考数 2" xfId="1172"/>
    <cellStyle name="20% - 强调文字颜色 2 2 3" xfId="1173"/>
    <cellStyle name="差_缺口县区测算(按核定人数)_2014省级收入12.2（更新后） 2" xfId="1174"/>
    <cellStyle name="差_其他部门(按照总人口测算）—20080416_县市旗测算-新科目（含人口规模效应）_省级财力12.12" xfId="1175"/>
    <cellStyle name="20% - 强调文字颜色 2 2 6" xfId="1176"/>
    <cellStyle name="好_2007年中央财政与河南省财政年终决算结算单 3" xfId="1177"/>
    <cellStyle name="好_20河南省 2" xfId="1178"/>
    <cellStyle name="3_03-17_四区预算报人大" xfId="1179"/>
    <cellStyle name="差_河南 缺口县区测算(地方填报) 2" xfId="1180"/>
    <cellStyle name="20% - 强调文字颜色 2 3 2 2" xfId="1181"/>
    <cellStyle name="20% - 强调文字颜色 2 4" xfId="1182"/>
    <cellStyle name="差_行政(燃修费) 2 2" xfId="1183"/>
    <cellStyle name="40% - 着色 3 2 2" xfId="1184"/>
    <cellStyle name="20% - 强调文字颜色 3 2 2" xfId="1185"/>
    <cellStyle name="差_财政供养人员_财力性转移支付2010年预算参考数" xfId="1186"/>
    <cellStyle name="差_Sheet2 2" xfId="1187"/>
    <cellStyle name="差_附表_2014省级收入及财力12.12（更新后） 2" xfId="1188"/>
    <cellStyle name="³¬¼¶Á´½Ó" xfId="1189"/>
    <cellStyle name="20% - 强调文字颜色 3 2 4" xfId="1190"/>
    <cellStyle name="好_行政（人员）_县市旗测算-新科目（含人口规模效应）_2014省级收入12.2（更新后） 2" xfId="1191"/>
    <cellStyle name="差_07临沂 2 2" xfId="1192"/>
    <cellStyle name="60% - 强调文字颜色 1 2 4 2" xfId="1193"/>
    <cellStyle name="好_410927000_台前县_省级财力12.12" xfId="1194"/>
    <cellStyle name="3L1a_assumption(tj)" xfId="1195"/>
    <cellStyle name="20% - 强调文字颜色 3 2_3.2017全省支出" xfId="1196"/>
    <cellStyle name="差_03昭通" xfId="1197"/>
    <cellStyle name="差_行政公检法测算_不含人员经费系数_财力性转移支付2010年预算参考数" xfId="1198"/>
    <cellStyle name="20% - 着色 3 2" xfId="1199"/>
    <cellStyle name="20% - 强调文字颜色 3 3 2 2" xfId="1200"/>
    <cellStyle name="常规 4_2008年横排表0721" xfId="1201"/>
    <cellStyle name="好 3 3" xfId="1202"/>
    <cellStyle name="40% - 强调文字颜色 6 2" xfId="1203"/>
    <cellStyle name="差_测算结果_财力性转移支付2010年预算参考数 2" xfId="1204"/>
    <cellStyle name="Heading 4" xfId="1205"/>
    <cellStyle name="差_财力差异计算表(不含非农业区)_2014省级收入及财力12.12（更新后）" xfId="1206"/>
    <cellStyle name="20% - 强调文字颜色 3 4" xfId="1207"/>
    <cellStyle name="差_财力差异计算表(不含非农业区)_2014省级收入及财力12.12（更新后） 2" xfId="1208"/>
    <cellStyle name="20% - 强调文字颜色 3 4 2" xfId="1209"/>
    <cellStyle name="百_NJ17-08" xfId="1210"/>
    <cellStyle name="差_1" xfId="1211"/>
    <cellStyle name="商品名称 2" xfId="1212"/>
    <cellStyle name="3_04-19_四区预算报人大" xfId="1213"/>
    <cellStyle name="差_410927000_台前县_省级财力12.12" xfId="1214"/>
    <cellStyle name="Mon閠aire_!!!GO" xfId="1215"/>
    <cellStyle name="好_2011年预算表格2010.12.9_2014省级收入及财力12.12（更新后） 2" xfId="1216"/>
    <cellStyle name="20% - 强调文字颜色 4 2" xfId="1217"/>
    <cellStyle name="20% - 强调文字颜色 4 2 2" xfId="1218"/>
    <cellStyle name="20% - 强调文字颜色 4 2 5 2" xfId="1219"/>
    <cellStyle name="jl" xfId="1220"/>
    <cellStyle name="百" xfId="1221"/>
    <cellStyle name="千位分隔 13" xfId="1222"/>
    <cellStyle name="强调文字颜色 5 2 2" xfId="1223"/>
    <cellStyle name="好_410927000_台前县" xfId="1224"/>
    <cellStyle name="差_河南 缺口县区测算(地方填报)_2014省级收入12.2（更新后） 2" xfId="1225"/>
    <cellStyle name="Header1" xfId="1226"/>
    <cellStyle name="差_省级明细_2016年预算草案1.13_2017年预算草案（债务）" xfId="1227"/>
    <cellStyle name="20% - 强调文字颜色 4 2 6" xfId="1228"/>
    <cellStyle name="20% - 强调文字颜色 4 3" xfId="1229"/>
    <cellStyle name="Monétaire [0]_!!!GO" xfId="1230"/>
    <cellStyle name="20% - 强调文字颜色 4 3 2" xfId="1231"/>
    <cellStyle name="差_2017年预算草案（债务）" xfId="1232"/>
    <cellStyle name="Model 2" xfId="1233"/>
    <cellStyle name="好_云南省2008年转移支付测算——州市本级考核部分及政策性测算" xfId="1234"/>
    <cellStyle name="差_2_省级财力12.12" xfId="1235"/>
    <cellStyle name="20% - 强调文字颜色 4 3 3" xfId="1236"/>
    <cellStyle name="20% - 强调文字颜色 4 5 2" xfId="1237"/>
    <cellStyle name="差_市辖区测算-新科目（20080626）_不含人员经费系数_省级财力12.12 2" xfId="1238"/>
    <cellStyle name="20% - 强调文字颜色 5 2" xfId="1239"/>
    <cellStyle name="20% - 强调文字颜色 5 2 2" xfId="1240"/>
    <cellStyle name="SAPBEXHLevel3" xfId="1241"/>
    <cellStyle name="好_县区合并测算20080423(按照各省比重）_县市旗测算-新科目（含人口规模效应）" xfId="1242"/>
    <cellStyle name="差_卫生(按照总人口测算）—20080416_不含人员经费系数_2014省级收入及财力12.12（更新后）" xfId="1243"/>
    <cellStyle name="40% - 着色 2" xfId="1244"/>
    <cellStyle name="20% - 着色 1_676C2921FD36F0E0E0500A0A061B1A75" xfId="1245"/>
    <cellStyle name="差_河南省----2009-05-21（补充数据）_2014省级收入12.2（更新后） 2" xfId="1246"/>
    <cellStyle name="40% - 着色 3" xfId="1247"/>
    <cellStyle name="好_2008年支出调整_2014省级收入12.2（更新后） 2" xfId="1248"/>
    <cellStyle name="20% - 强调文字颜色 5 2 3" xfId="1249"/>
    <cellStyle name="40% - 着色 4" xfId="1250"/>
    <cellStyle name="20% - 强调文字颜色 5 2 4" xfId="1251"/>
    <cellStyle name="差_22湖南_2014省级收入及财力12.12（更新后）" xfId="1252"/>
    <cellStyle name="差_2012年结余使用" xfId="1253"/>
    <cellStyle name="表标题 2" xfId="1254"/>
    <cellStyle name="20% - 强调文字颜色 6 2_3.2017全省支出" xfId="1255"/>
    <cellStyle name="40% - 着色 5" xfId="1256"/>
    <cellStyle name="差_测算结果汇总_2014省级收入及财力12.12（更新后） 2" xfId="1257"/>
    <cellStyle name="20% - 强调文字颜色 5 2 5" xfId="1258"/>
    <cellStyle name="差_不含人员经费系数_2014省级收入及财力12.12（更新后）" xfId="1259"/>
    <cellStyle name="40% - 着色 6" xfId="1260"/>
    <cellStyle name="好_2009年省对市县转移支付测算表(9.27) 2" xfId="1261"/>
    <cellStyle name="差_1110洱源县_2014省级收入及财力12.12（更新后） 2" xfId="1262"/>
    <cellStyle name="20% - 强调文字颜色 5 3" xfId="1263"/>
    <cellStyle name="好_11大理_财力性转移支付2010年预算参考数 2" xfId="1264"/>
    <cellStyle name="20% - 强调文字颜色 5 3 2 2" xfId="1265"/>
    <cellStyle name="20% - 强调文字颜色 5 4" xfId="1266"/>
    <cellStyle name="好_卫生(按照总人口测算）—20080416_不含人员经费系数_财力性转移支付2010年预算参考数" xfId="1267"/>
    <cellStyle name="AeE­_INQUIRY ¿μ¾÷AßAø " xfId="1268"/>
    <cellStyle name="20% - 强调文字颜色 6 2" xfId="1269"/>
    <cellStyle name="60% - 强调文字颜色 6 2 4" xfId="1270"/>
    <cellStyle name="差_2_2014省级收入及财力12.12（更新后） 2" xfId="1271"/>
    <cellStyle name="20% - 强调文字颜色 6 2 3" xfId="1272"/>
    <cellStyle name="差_县区合并测算20080423(按照各省比重）" xfId="1273"/>
    <cellStyle name="Format Number Column" xfId="1274"/>
    <cellStyle name="20% - 强调文字颜色 6 2 5 2" xfId="1275"/>
    <cellStyle name="百_NJ17-62_四区预算报人大" xfId="1276"/>
    <cellStyle name="Accent3 - 40%" xfId="1277"/>
    <cellStyle name="差_县市旗测算-新科目（20080627）_不含人员经费系数 2" xfId="1278"/>
    <cellStyle name="20% - 强调文字颜色 6 2 6" xfId="1279"/>
    <cellStyle name="差_2006年30云南 2 2" xfId="1280"/>
    <cellStyle name="20% - 强调文字颜色 6 3 2" xfId="1281"/>
    <cellStyle name="好_财政厅编制用表（2011年报省人大）_支出汇总" xfId="1282"/>
    <cellStyle name="20% - 着色 2 4" xfId="1283"/>
    <cellStyle name="好_卫生(按照总人口测算）—20080416_不含人员经费系数 2" xfId="1284"/>
    <cellStyle name="60% - 强调文字颜色 6 3" xfId="1285"/>
    <cellStyle name="20% - 强调文字颜色 6 3 2 2" xfId="1286"/>
    <cellStyle name="20% - 强调文字颜色 6 3 3" xfId="1287"/>
    <cellStyle name="no dec" xfId="1288"/>
    <cellStyle name="PSHeading 2" xfId="1289"/>
    <cellStyle name="差_河南省----2009-05-21（补充数据）_2014省级收入及财力12.12（更新后）" xfId="1290"/>
    <cellStyle name="20% - 强调文字颜色 6 4 2" xfId="1291"/>
    <cellStyle name="好_2007年收支情况及2008年收支预计表(汇总表)_省级财力12.12" xfId="1292"/>
    <cellStyle name="差_Book1" xfId="1293"/>
    <cellStyle name="差_商品交易所2006--2008年税收_2013省级预算附表 2" xfId="1294"/>
    <cellStyle name="20% - 着色 3 4" xfId="1295"/>
    <cellStyle name="好_34青海_2014省级收入及财力12.12（更新后） 2" xfId="1296"/>
    <cellStyle name="差_2011年预算表格2010.12.9_2013省级预算附表 2" xfId="1297"/>
    <cellStyle name="20% - 着色 1 2 3" xfId="1298"/>
    <cellStyle name="差_人员工资和公用经费3_2014省级收入及财力12.12（更新后） 2" xfId="1299"/>
    <cellStyle name="差_其他部门(按照总人口测算）—20080416_2014省级收入及财力12.12（更新后）" xfId="1300"/>
    <cellStyle name="20% - 着色 2 2" xfId="1301"/>
    <cellStyle name="计算 4 2" xfId="1302"/>
    <cellStyle name="20% - 着色 2 2 2" xfId="1303"/>
    <cellStyle name="60% - 强调文字颜色 4 3" xfId="1304"/>
    <cellStyle name="差_5334_2006年迪庆县级财政报表附表" xfId="1305"/>
    <cellStyle name="20% - 着色 2 3" xfId="1306"/>
    <cellStyle name="差_03昭通 2" xfId="1307"/>
    <cellStyle name="Column Headings" xfId="1308"/>
    <cellStyle name="差_行政公检法测算_不含人员经费系数_财力性转移支付2010年预算参考数 2" xfId="1309"/>
    <cellStyle name="20% - 着色 3 2 2" xfId="1310"/>
    <cellStyle name="20% - 着色 3 2 3" xfId="1311"/>
    <cellStyle name="差_2009年财力测算情况11.19_2017年常委会" xfId="1312"/>
    <cellStyle name="差_市辖区测算20080510_不含人员经费系数_2014省级收入12.2（更新后） 2" xfId="1313"/>
    <cellStyle name="Date" xfId="1314"/>
    <cellStyle name="60% - 着色 2 2" xfId="1315"/>
    <cellStyle name="差_分县成本差异系数_不含人员经费系数_2014省级收入12.2（更新后） 2" xfId="1316"/>
    <cellStyle name="差_2011年预算表格2010.12.9_2014省级收入12.2（更新后）" xfId="1317"/>
    <cellStyle name="差_商品交易所2006--2008年税收_2014省级收入12.2（更新后）" xfId="1318"/>
    <cellStyle name="差_28四川_2014省级收入12.2（更新后）" xfId="1319"/>
    <cellStyle name="20% - 着色 3 3" xfId="1320"/>
    <cellStyle name="20% - 着色 4 2 3" xfId="1321"/>
    <cellStyle name="Euro" xfId="1322"/>
    <cellStyle name="差_14安徽_2014省级收入及财力12.12（更新后）" xfId="1323"/>
    <cellStyle name="e鯪9Y_x000b_" xfId="1324"/>
    <cellStyle name="差_缺口消化情况_2014省级收入及财力12.12（更新后）" xfId="1325"/>
    <cellStyle name="强调文字颜色 3 3 2" xfId="1326"/>
    <cellStyle name="20% - 着色 4 3" xfId="1327"/>
    <cellStyle name="差_2006年34青海_2014省级收入12.2（更新后） 2" xfId="1328"/>
    <cellStyle name="差_行政(燃修费)_2014省级收入12.2（更新后）" xfId="1329"/>
    <cellStyle name="20% - 着色 4 4" xfId="1330"/>
    <cellStyle name="好_行政（人员）_财力性转移支付2010年预算参考数" xfId="1331"/>
    <cellStyle name="差_其他部门(按照总人口测算）—20080416_不含人员经费系数_2014省级收入12.2（更新后） 2" xfId="1332"/>
    <cellStyle name="差_省级明细_23" xfId="1333"/>
    <cellStyle name="20% - 着色 5 2" xfId="1334"/>
    <cellStyle name="好_28四川_2014省级收入及财力12.12（更新后）" xfId="1335"/>
    <cellStyle name="KPMG Heading 4" xfId="1336"/>
    <cellStyle name="差_省级明细_23 2" xfId="1337"/>
    <cellStyle name="20% - 着色 5 2 2" xfId="1338"/>
    <cellStyle name="好_1110洱源县" xfId="1339"/>
    <cellStyle name="好_28四川_2014省级收入及财力12.12（更新后） 2" xfId="1340"/>
    <cellStyle name="好_14安徽_2014省级收入12.2（更新后） 2" xfId="1341"/>
    <cellStyle name="差_省级明细_23 3" xfId="1342"/>
    <cellStyle name="20% - 着色 5 2 3" xfId="1343"/>
    <cellStyle name="60% - 强调文字颜色 4 4 2" xfId="1344"/>
    <cellStyle name="差_省级明细_副本最新" xfId="1345"/>
    <cellStyle name="标题 1 3_1.3日 2017年预算草案 - 副本" xfId="1346"/>
    <cellStyle name="40% - Accent3" xfId="1347"/>
    <cellStyle name="百_NJ18-03_四区预算报人大" xfId="1348"/>
    <cellStyle name="20% - 着色 5 4" xfId="1349"/>
    <cellStyle name="差_2006年水利统计指标统计表_2014省级收入12.2（更新后）" xfId="1350"/>
    <cellStyle name="40% - 强调文字颜色 6 3 3" xfId="1351"/>
    <cellStyle name="一般_0301-200212-HKD" xfId="1352"/>
    <cellStyle name="20% - 着色 5_676C2921FD36F0E0E0500A0A061B1A75" xfId="1353"/>
    <cellStyle name="好_财政供养人员_财力性转移支付2010年预算参考数 2" xfId="1354"/>
    <cellStyle name="20% - 着色 6 2 2" xfId="1355"/>
    <cellStyle name="好_表一_省级财力12.12" xfId="1356"/>
    <cellStyle name="20% - 着色 6 2 3" xfId="1357"/>
    <cellStyle name="20% - 着色 6_676C2921FD36F0E0E0500A0A061B1A75" xfId="1358"/>
    <cellStyle name="差_33甘肃 2" xfId="1359"/>
    <cellStyle name="差_农林水和城市维护标准支出20080505－县区合计_民生政策最低支出需求_省级财力12.12 2" xfId="1360"/>
    <cellStyle name="Comma  - Style3" xfId="1361"/>
    <cellStyle name="3?" xfId="1362"/>
    <cellStyle name="差_2007年收支情况及2008年收支预计表(汇总表)" xfId="1363"/>
    <cellStyle name="Header1 2" xfId="1364"/>
    <cellStyle name="3_四区预算报人大" xfId="1365"/>
    <cellStyle name="40% - 强调文字颜色 1 4" xfId="1366"/>
    <cellStyle name="3?ê" xfId="1367"/>
    <cellStyle name="好 2 4 2" xfId="1368"/>
    <cellStyle name="3_04-19" xfId="1369"/>
    <cellStyle name="40% - 强调文字颜色 5 3 2" xfId="1370"/>
    <cellStyle name="差_市辖区测算-新科目（20080626）_县市旗测算-新科目（含人口规模效应）_2014省级收入12.2（更新后）" xfId="1371"/>
    <cellStyle name="好_其他部门(按照总人口测算）—20080416" xfId="1372"/>
    <cellStyle name="好_2010年收入预测表（20091230)）" xfId="1373"/>
    <cellStyle name="3_2005-18_四区预算报人大" xfId="1374"/>
    <cellStyle name="3_2005-19" xfId="1375"/>
    <cellStyle name="差_财政厅编制用表（2011年报省人大）_支出汇总" xfId="1376"/>
    <cellStyle name="3_封面" xfId="1377"/>
    <cellStyle name="差_县市旗测算-新科目（20080627）_不含人员经费系数_财力性转移支付2010年预算参考数" xfId="1378"/>
    <cellStyle name="3_封面_四区预算报人大" xfId="1379"/>
    <cellStyle name="强调文字颜色 2 3" xfId="1380"/>
    <cellStyle name="差_文体广播事业(按照总人口测算）—20080416_县市旗测算-新科目（含人口规模效应）_2014省级收入12.2（更新后）" xfId="1381"/>
    <cellStyle name="差_20160105省级2016年预算情况表（最新）_2017年预算草案（债务）" xfId="1382"/>
    <cellStyle name="好_财政厅编制用表（2011年报省人大）_2013省级预算附表 2" xfId="1383"/>
    <cellStyle name="3¡" xfId="1384"/>
    <cellStyle name="³£" xfId="1385"/>
    <cellStyle name="差_分县成本差异系数_2014省级收入12.2（更新后） 2" xfId="1386"/>
    <cellStyle name="Normal_!!!GO" xfId="1387"/>
    <cellStyle name="3￡1" xfId="1388"/>
    <cellStyle name="60% - 强调文字颜色 5 2_3.2017全省支出" xfId="1389"/>
    <cellStyle name="差_2007年结算已定项目对账单_2014省级收入12.2（更新后） 2" xfId="1390"/>
    <cellStyle name="差_07临沂 2" xfId="1391"/>
    <cellStyle name="好_2012年省级平衡简表（用） 2" xfId="1392"/>
    <cellStyle name="60% - 强调文字颜色 1 2 4" xfId="1393"/>
    <cellStyle name="3f1?0]_assumption(tj))" xfId="1394"/>
    <cellStyle name="40% - Accent4" xfId="1395"/>
    <cellStyle name="好_山东省民生支出标准" xfId="1396"/>
    <cellStyle name="Normal - Style1" xfId="1397"/>
    <cellStyle name="差_县市旗测算20080508_财力性转移支付2010年预算参考数 2" xfId="1398"/>
    <cellStyle name="差_市辖区测算20080510_2014省级收入12.2（更新后）" xfId="1399"/>
    <cellStyle name="40% - Accent5" xfId="1400"/>
    <cellStyle name="AeE­ [0]_INQUIRY ¿μ¾÷AßAø " xfId="1401"/>
    <cellStyle name="add" xfId="1402"/>
    <cellStyle name="好_20河南(财政部2010年县级基本财力测算数据)_2014省级收入12.2（更新后）" xfId="1403"/>
    <cellStyle name="差_2006年27重庆_2014省级收入及财力12.12（更新后） 2" xfId="1404"/>
    <cellStyle name="40% - 强调文字颜色 4 3 2 2" xfId="1405"/>
    <cellStyle name="差_12滨州 2 2" xfId="1406"/>
    <cellStyle name="40% - 强调文字颜色 1 2" xfId="1407"/>
    <cellStyle name="差_县市旗测算-新科目（20080626）_不含人员经费系数 2" xfId="1408"/>
    <cellStyle name="40% - 强调文字颜色 1 2 2" xfId="1409"/>
    <cellStyle name="百_NJ18-01" xfId="1410"/>
    <cellStyle name="好_20河南" xfId="1411"/>
    <cellStyle name="Calc Units (1)" xfId="1412"/>
    <cellStyle name="40% - 强调文字颜色 1 2 3" xfId="1413"/>
    <cellStyle name="百_NJ18-02" xfId="1414"/>
    <cellStyle name="40% - 强调文字颜色 1 2 5" xfId="1415"/>
    <cellStyle name="百_NJ18-04" xfId="1416"/>
    <cellStyle name="t_HVAC Equipment (3)" xfId="1417"/>
    <cellStyle name="差_2011年全省及省级预计2011-12-12_收入汇总" xfId="1418"/>
    <cellStyle name="40% - 强调文字颜色 1 2 5 2" xfId="1419"/>
    <cellStyle name="差_2_2014省级收入12.2（更新后）" xfId="1420"/>
    <cellStyle name="40% - 强调文字颜色 5 2 4" xfId="1421"/>
    <cellStyle name="差_不含人员经费系数" xfId="1422"/>
    <cellStyle name="40% - 强调文字颜色 1 2_3.2017全省支出" xfId="1423"/>
    <cellStyle name="40% - 强调文字颜色 1 3 2" xfId="1424"/>
    <cellStyle name="40% - 强调文字颜色 5 2_3.2017全省支出" xfId="1425"/>
    <cellStyle name="差_省级明细_2017年预算草案（债务）" xfId="1426"/>
    <cellStyle name="40% - 强调文字颜色 1 3 3" xfId="1427"/>
    <cellStyle name="40% - 强调文字颜色 1 4 2" xfId="1428"/>
    <cellStyle name="差_1_财力性转移支付2010年预算参考数" xfId="1429"/>
    <cellStyle name="差_2011年预算表格2010.12.9_支出汇总" xfId="1430"/>
    <cellStyle name="差_商品交易所2006--2008年税收_支出汇总" xfId="1431"/>
    <cellStyle name="40% - 强调文字颜色 1 5" xfId="1432"/>
    <cellStyle name="百_NJ17-33_四区预算报人大" xfId="1433"/>
    <cellStyle name="百_NJ17-28_四区预算报人大" xfId="1434"/>
    <cellStyle name="差_省级明细_代编表" xfId="1435"/>
    <cellStyle name="差_省级明细_代编表 2" xfId="1436"/>
    <cellStyle name="40% - 强调文字颜色 1 5 2" xfId="1437"/>
    <cellStyle name="40% - 强调文字颜色 2 2 3" xfId="1438"/>
    <cellStyle name="40% - 强调文字颜色 2 2 4" xfId="1439"/>
    <cellStyle name="40% - 强调文字颜色 2 2 5" xfId="1440"/>
    <cellStyle name="好_县区合并测算20080423(按照各省比重）_民生政策最低支出需求" xfId="1441"/>
    <cellStyle name="好_20 2007年河南结算单_2013省级预算附表" xfId="1442"/>
    <cellStyle name="百_2005-19_四区预算报人大" xfId="1443"/>
    <cellStyle name="40% - 强调文字颜色 2 2 5 2" xfId="1444"/>
    <cellStyle name="好_县区合并测算20080423(按照各省比重）_民生政策最低支出需求 2" xfId="1445"/>
    <cellStyle name="好_20 2007年河南结算单_2013省级预算附表 2" xfId="1446"/>
    <cellStyle name="好_6.2017省本级支出 2" xfId="1447"/>
    <cellStyle name="40% - 强调文字颜色 2 2 6" xfId="1448"/>
    <cellStyle name="差_2006年33甘肃" xfId="1449"/>
    <cellStyle name="40% - 强调文字颜色 2 3 2" xfId="1450"/>
    <cellStyle name="差_2006年33甘肃 2" xfId="1451"/>
    <cellStyle name="差_县区合并测算20080423(按照各省比重）_不含人员经费系数_省级财力12.12" xfId="1452"/>
    <cellStyle name="40% - 强调文字颜色 2 3 2 2" xfId="1453"/>
    <cellStyle name="差_省级明细_Book1_收入汇总" xfId="1454"/>
    <cellStyle name="40% - 强调文字颜色 2 3 3" xfId="1455"/>
    <cellStyle name="差_2007一般预算支出口径剔除表_财力性转移支付2010年预算参考数" xfId="1456"/>
    <cellStyle name="差_市辖区测算20080510_县市旗测算-新科目（含人口规模效应）_2014省级收入及财力12.12（更新后） 2" xfId="1457"/>
    <cellStyle name="Header2 2" xfId="1458"/>
    <cellStyle name="差_省级明细_23_收入汇总" xfId="1459"/>
    <cellStyle name="40% - 强调文字颜色 2 4" xfId="1460"/>
    <cellStyle name="40% - 强调文字颜色 2 4 2" xfId="1461"/>
    <cellStyle name="差_成本差异系数（含人口规模）_财力性转移支付2010年预算参考数 2" xfId="1462"/>
    <cellStyle name="40% - 强调文字颜色 3 2 4" xfId="1463"/>
    <cellStyle name="差_市辖区测算20080510" xfId="1464"/>
    <cellStyle name="40% - 强调文字颜色 3 2 5" xfId="1465"/>
    <cellStyle name="差_2009年财力测算情况11.19_收入汇总" xfId="1466"/>
    <cellStyle name="差_市辖区测算20080510 2" xfId="1467"/>
    <cellStyle name="40% - 强调文字颜色 3 2 5 2" xfId="1468"/>
    <cellStyle name="40% - 强调文字颜色 3 2 6" xfId="1469"/>
    <cellStyle name="好_Sheet1_1" xfId="1470"/>
    <cellStyle name="40% - 强调文字颜色 3 2_3.2017全省支出" xfId="1471"/>
    <cellStyle name="差_表一_2014省级收入12.2（更新后）" xfId="1472"/>
    <cellStyle name="KPMG Normal" xfId="1473"/>
    <cellStyle name="差_2008年支出调整_财力性转移支付2010年预算参考数 2" xfId="1474"/>
    <cellStyle name="40% - 强调文字颜色 3 3" xfId="1475"/>
    <cellStyle name="40% - 强调文字颜色 3 3 2" xfId="1476"/>
    <cellStyle name="常规 25" xfId="1477"/>
    <cellStyle name="常规 30" xfId="1478"/>
    <cellStyle name="Input" xfId="1479"/>
    <cellStyle name="差_2008年财政收支预算草案(1.4) 3" xfId="1480"/>
    <cellStyle name="40% - 强调文字颜色 3 3 3" xfId="1481"/>
    <cellStyle name="常规 26" xfId="1482"/>
    <cellStyle name="常规 31" xfId="1483"/>
    <cellStyle name="40% - 强调文字颜色 3 4" xfId="1484"/>
    <cellStyle name="PrePop Units (0)" xfId="1485"/>
    <cellStyle name="40% - 强调文字颜色 3 4 2" xfId="1486"/>
    <cellStyle name="40% - 强调文字颜色 3 5 2" xfId="1487"/>
    <cellStyle name="40% - 强调文字颜色 4 2" xfId="1488"/>
    <cellStyle name="差_危改资金测算_2014省级收入12.2（更新后）" xfId="1489"/>
    <cellStyle name="差_省级明细_代编全省支出预算修改_基金汇总" xfId="1490"/>
    <cellStyle name="Ç§·" xfId="1491"/>
    <cellStyle name="差_复件 复件 2010年预算表格－2010-03-26-（含表间 公式）_省级财力12.12" xfId="1492"/>
    <cellStyle name="好_34青海_1 2" xfId="1493"/>
    <cellStyle name="Ç§· 2" xfId="1494"/>
    <cellStyle name="差_09黑龙江_财力性转移支付2010年预算参考数" xfId="1495"/>
    <cellStyle name="差_危改资金测算_2014省级收入12.2（更新后） 2" xfId="1496"/>
    <cellStyle name="40% - 强调文字颜色 4 2 2" xfId="1497"/>
    <cellStyle name="差_基金安排表" xfId="1498"/>
    <cellStyle name="差_复件 复件 2010年预算表格－2010-03-26-（含表间 公式）_省级财力12.12 2" xfId="1499"/>
    <cellStyle name="好_2010年全省供养人员" xfId="1500"/>
    <cellStyle name="好_附表_省级财力12.12" xfId="1501"/>
    <cellStyle name="40% - 强调文字颜色 4 2 3" xfId="1502"/>
    <cellStyle name="差_河南 缺口县区测算(地方填报白) 2" xfId="1503"/>
    <cellStyle name="差_县区合并测算20080423(按照各省比重）_不含人员经费系数_财力性转移支付2010年预算参考数" xfId="1504"/>
    <cellStyle name="40% - 强调文字颜色 4 2 5" xfId="1505"/>
    <cellStyle name="差_3.2017全省支出" xfId="1506"/>
    <cellStyle name="好_2010年收入预测表（20091218)）_支出汇总" xfId="1507"/>
    <cellStyle name="40% - 强调文字颜色 4 2 5 2" xfId="1508"/>
    <cellStyle name="差_3.2017全省支出 2" xfId="1509"/>
    <cellStyle name="40% - 强调文字颜色 4 2_3.2017全省支出" xfId="1510"/>
    <cellStyle name="HEADING1" xfId="1511"/>
    <cellStyle name="差_12滨州" xfId="1512"/>
    <cellStyle name="40% - 强调文字颜色 4 3" xfId="1513"/>
    <cellStyle name="40% - 强调文字颜色 4 4 2" xfId="1514"/>
    <cellStyle name="好_行政公检法测算_2014省级收入及财力12.12（更新后）" xfId="1515"/>
    <cellStyle name="差_省级明细_副本最新_2017年预算草案（债务）" xfId="1516"/>
    <cellStyle name="40% - 强调文字颜色 4 5" xfId="1517"/>
    <cellStyle name="40% - 强调文字颜色 4 5 2" xfId="1518"/>
    <cellStyle name="差_行政(燃修费)_民生政策最低支出需求 2" xfId="1519"/>
    <cellStyle name="好 2 3" xfId="1520"/>
    <cellStyle name="40% - 强调文字颜色 5 2" xfId="1521"/>
    <cellStyle name="40% - 强调文字颜色 5 2 2" xfId="1522"/>
    <cellStyle name="40% - 强调文字颜色 5 2 3" xfId="1523"/>
    <cellStyle name="差_县区合并测算20080423(按照各省比重）_民生政策最低支出需求_省级财力12.12" xfId="1524"/>
    <cellStyle name="差_Xl0000068_收入汇总" xfId="1525"/>
    <cellStyle name="40% - 强调文字颜色 5 2 5" xfId="1526"/>
    <cellStyle name="差_省级明细_代编全省支出预算修改 2" xfId="1527"/>
    <cellStyle name="好_市辖区测算-新科目（20080626）_不含人员经费系数" xfId="1528"/>
    <cellStyle name="40% - 强调文字颜色 5 2 5 2" xfId="1529"/>
    <cellStyle name="差_教育(按照总人口测算）—20080416_民生政策最低支出需求_财力性转移支付2010年预算参考数" xfId="1530"/>
    <cellStyle name="Norma,_laroux_4_营业在建 (2)_E21" xfId="1531"/>
    <cellStyle name="强调文字颜色 4 3 2 2" xfId="1532"/>
    <cellStyle name="40% - 强调文字颜色 5 2 6" xfId="1533"/>
    <cellStyle name="差_省级明细_代编全省支出预算修改 3" xfId="1534"/>
    <cellStyle name="好 2 4" xfId="1535"/>
    <cellStyle name="40% - 强调文字颜色 5 3" xfId="1536"/>
    <cellStyle name="Sheet Head" xfId="1537"/>
    <cellStyle name="差_21.2017年全省基金收入" xfId="1538"/>
    <cellStyle name="40% - 强调文字颜色 5 3 2 2" xfId="1539"/>
    <cellStyle name="强调文字颜色 4 3 3" xfId="1540"/>
    <cellStyle name="差_分析缺口率_2014省级收入及财力12.12（更新后）" xfId="1541"/>
    <cellStyle name="差_2010省对市县转移支付测算表(10-21）_2014省级收入12.2（更新后） 2" xfId="1542"/>
    <cellStyle name="Ç§·öî» 2" xfId="1543"/>
    <cellStyle name="好_34青海_省级财力12.12 2" xfId="1544"/>
    <cellStyle name="40% - 强调文字颜色 5 3 3" xfId="1545"/>
    <cellStyle name="差_省级明细_复件 表19（梁蕊发）" xfId="1546"/>
    <cellStyle name="好 2 5" xfId="1547"/>
    <cellStyle name="40% - 强调文字颜色 5 4" xfId="1548"/>
    <cellStyle name="差_县市旗测算-新科目（20080626）_不含人员经费系数_财力性转移支付2010年预算参考数" xfId="1549"/>
    <cellStyle name="差_省级明细_Book3" xfId="1550"/>
    <cellStyle name="40% - 强调文字颜色 5 4 2" xfId="1551"/>
    <cellStyle name="差_县市旗测算-新科目（20080626）_不含人员经费系数_财力性转移支付2010年预算参考数 2" xfId="1552"/>
    <cellStyle name="好 3 3 2" xfId="1553"/>
    <cellStyle name="40% - 强调文字颜色 6 2 2" xfId="1554"/>
    <cellStyle name="40% - 强调文字颜色 6 2 3" xfId="1555"/>
    <cellStyle name="差_转移支付_2014省级收入及财力12.12（更新后）" xfId="1556"/>
    <cellStyle name="40% - 强调文字颜色 6 2 4" xfId="1557"/>
    <cellStyle name="SAPBEXHLevel0" xfId="1558"/>
    <cellStyle name="差_20171126--2018年省级收入预算（打印）" xfId="1559"/>
    <cellStyle name="差_人员工资和公用经费_财力性转移支付2010年预算参考数" xfId="1560"/>
    <cellStyle name="40% - 强调文字颜色 6 2 5" xfId="1561"/>
    <cellStyle name="SAPBEXHLevel1" xfId="1562"/>
    <cellStyle name="差_县区合并测算20080421_财力性转移支付2010年预算参考数 2" xfId="1563"/>
    <cellStyle name="40% - 强调文字颜色 6 2 6" xfId="1564"/>
    <cellStyle name="差_汇总表4_财力性转移支付2010年预算参考数 2" xfId="1565"/>
    <cellStyle name="SAPBEXHLevel2" xfId="1566"/>
    <cellStyle name="差_2.2017全省收入 2" xfId="1567"/>
    <cellStyle name="40% - 着色 1" xfId="1568"/>
    <cellStyle name="好 3 4" xfId="1569"/>
    <cellStyle name="40% - 强调文字颜色 6 3" xfId="1570"/>
    <cellStyle name="千位" xfId="1571"/>
    <cellStyle name="40% - 强调文字颜色 6 3 2" xfId="1572"/>
    <cellStyle name="好_下文" xfId="1573"/>
    <cellStyle name="40% - 强调文字颜色 6 3 2 2" xfId="1574"/>
    <cellStyle name="好_下文 2" xfId="1575"/>
    <cellStyle name="差_其他部门(按照总人口测算）—20080416_县市旗测算-新科目（含人口规模效应）_财力性转移支付2010年预算参考数" xfId="1576"/>
    <cellStyle name="百_NJ17-19_四区预算报人大" xfId="1577"/>
    <cellStyle name="差_教育(按照总人口测算）—20080416_不含人员经费系数_2014省级收入12.2（更新后） 2" xfId="1578"/>
    <cellStyle name="40% - 强调文字颜色 6 4" xfId="1579"/>
    <cellStyle name="60% - 强调文字颜色 4 2 2" xfId="1580"/>
    <cellStyle name="差_2007年结算已定项目对账单_省级财力12.12" xfId="1581"/>
    <cellStyle name="40% - 强调文字颜色 6 4 2" xfId="1582"/>
    <cellStyle name="好_2007年一般预算支出剔除_2014省级收入12.2（更新后）" xfId="1583"/>
    <cellStyle name="40% - 强调文字颜色 6 5 2" xfId="1584"/>
    <cellStyle name="40% - 着色 1 2" xfId="1585"/>
    <cellStyle name="40% - 着色 1 2 2" xfId="1586"/>
    <cellStyle name="好_农林水和城市维护标准支出20080505－县区合计_民生政策最低支出需求_财力性转移支付2010年预算参考数" xfId="1587"/>
    <cellStyle name="Milliers_!!!GO" xfId="1588"/>
    <cellStyle name="差_2007年中央财政与河南省财政年终决算结算单_省级财力12.12" xfId="1589"/>
    <cellStyle name="好_成本差异系数_省级财力12.12 2" xfId="1590"/>
    <cellStyle name="40% - 着色 2 3" xfId="1591"/>
    <cellStyle name="差_缺口消化情况_省级财力12.12" xfId="1592"/>
    <cellStyle name="好_2007年结算已定项目对账单_2013省级预算附表" xfId="1593"/>
    <cellStyle name="category" xfId="1594"/>
    <cellStyle name="40% - 着色 2 4" xfId="1595"/>
    <cellStyle name="40% - 着色 1 2 3" xfId="1596"/>
    <cellStyle name="40% - 着色 1 3" xfId="1597"/>
    <cellStyle name="40% - 着色 1 4" xfId="1598"/>
    <cellStyle name="Mon　aire_AR1194MPL" xfId="1599"/>
    <cellStyle name="差_34青海_1_省级财力12.12" xfId="1600"/>
    <cellStyle name="差_文体广播事业(按照总人口测算）—20080416_不含人员经费系数_2014省级收入12.2（更新后） 2" xfId="1601"/>
    <cellStyle name="40% - 着色 1_676C2921FD36F0E0E0500A0A061B1A75" xfId="1602"/>
    <cellStyle name="40% - 着色 2 2 2" xfId="1603"/>
    <cellStyle name="好_不含人员经费系数_2014省级收入12.2（更新后） 2" xfId="1604"/>
    <cellStyle name="40% - 着色 2 2 3" xfId="1605"/>
    <cellStyle name="好_2007年中央财政与河南省财政年终决算结算单_附表1-6" xfId="1606"/>
    <cellStyle name="差_行政（人员） 2 2" xfId="1607"/>
    <cellStyle name="编号 2" xfId="1608"/>
    <cellStyle name="40% - 着色 3 2" xfId="1609"/>
    <cellStyle name="差_行政(燃修费) 2" xfId="1610"/>
    <cellStyle name="SAPBEXHLevel2X" xfId="1611"/>
    <cellStyle name="40% - 着色 3 3" xfId="1612"/>
    <cellStyle name="好_2016省级收入1.3" xfId="1613"/>
    <cellStyle name="差_教育(按照总人口测算）—20080416_县市旗测算-新科目（含人口规模效应）_2014省级收入及财力12.12（更新后）" xfId="1614"/>
    <cellStyle name="差_34青海_1_省级财力12.12 2" xfId="1615"/>
    <cellStyle name="差_市辖区测算-新科目（20080626）_民生政策最低支出需求" xfId="1616"/>
    <cellStyle name="好_2006年28四川_2014省级收入12.2（更新后） 2" xfId="1617"/>
    <cellStyle name="40% - 着色 3_676C2921FD36F0E0E0500A0A061B1A75" xfId="1618"/>
    <cellStyle name="60% - 着色 2 3" xfId="1619"/>
    <cellStyle name="40% - 着色 4 2 2" xfId="1620"/>
    <cellStyle name="差_2006年28四川_2014省级收入12.2（更新后） 2" xfId="1621"/>
    <cellStyle name="40% - 着色 4 2 3" xfId="1622"/>
    <cellStyle name="差_县市旗测算20080508_民生政策最低支出需求_财力性转移支付2010年预算参考数" xfId="1623"/>
    <cellStyle name="Mon閠aire [0]_!!!GO" xfId="1624"/>
    <cellStyle name="40% - 着色 4 3" xfId="1625"/>
    <cellStyle name="40% - 着色 4 4" xfId="1626"/>
    <cellStyle name="差_测算结果 2" xfId="1627"/>
    <cellStyle name="差_云南 缺口县区测算(地方填报)_2014省级收入及财力12.12（更新后） 2" xfId="1628"/>
    <cellStyle name="差_农林水和城市维护标准支出20080505－县区合计_县市旗测算-新科目（含人口规模效应）_财力性转移支付2010年预算参考数" xfId="1629"/>
    <cellStyle name="差_2007年中央财政与河南省财政年终决算结算单_基金汇总" xfId="1630"/>
    <cellStyle name="40% - 着色 5 2 2" xfId="1631"/>
    <cellStyle name="百_封面_四区预算报人大" xfId="1632"/>
    <cellStyle name="40% - 着色 5 2 3" xfId="1633"/>
    <cellStyle name="40% - 着色 5 3" xfId="1634"/>
    <cellStyle name="差_省属监狱人员级别表(驻外)_基金汇总" xfId="1635"/>
    <cellStyle name="40% - 着色 5_676C2921FD36F0E0E0500A0A061B1A75" xfId="1636"/>
    <cellStyle name="好_30云南_1_财力性转移支付2010年预算参考数 2" xfId="1637"/>
    <cellStyle name="差_Sheet1 2" xfId="1638"/>
    <cellStyle name="好_复件 2012年地方财政公共预算分级平衡情况表" xfId="1639"/>
    <cellStyle name="差_省电力2008年 工作表_基金汇总" xfId="1640"/>
    <cellStyle name="60% - 强调文字颜色 4 2 5" xfId="1641"/>
    <cellStyle name="40% - 着色 6 2" xfId="1642"/>
    <cellStyle name="差_县市旗测算20080508_县市旗测算-新科目（含人口规模效应）_2014省级收入12.2（更新后）" xfId="1643"/>
    <cellStyle name="差_成本差异系数_财力性转移支付2010年预算参考数" xfId="1644"/>
    <cellStyle name="差_市辖区测算-新科目（20080626）_不含人员经费系数" xfId="1645"/>
    <cellStyle name="40% - 着色 6_676C2921FD36F0E0E0500A0A061B1A75" xfId="1646"/>
    <cellStyle name="60% - Accent1" xfId="1647"/>
    <cellStyle name="差_市辖区测算-新科目（20080626）_县市旗测算-新科目（含人口规模效应）_省级财力12.12 2" xfId="1648"/>
    <cellStyle name="好_商品交易所2006--2008年税收 2" xfId="1649"/>
    <cellStyle name="好_20河南_省级财力12.12" xfId="1650"/>
    <cellStyle name="好_34青海 2 2" xfId="1651"/>
    <cellStyle name="好_2011年预算表格2010.12.9 2" xfId="1652"/>
    <cellStyle name="60% - Accent2" xfId="1653"/>
    <cellStyle name="强调文字颜色 4 2" xfId="1654"/>
    <cellStyle name="差_Material reprot In Mar" xfId="1655"/>
    <cellStyle name="60% - Accent5" xfId="1656"/>
    <cellStyle name="好_检验表" xfId="1657"/>
    <cellStyle name="差_分县成本差异系数_民生政策最低支出需求 2" xfId="1658"/>
    <cellStyle name="t" xfId="1659"/>
    <cellStyle name="60% - Accent6" xfId="1660"/>
    <cellStyle name="60% - 强调文字颜色 1 2" xfId="1661"/>
    <cellStyle name="60% - 强调文字颜色 1 2 2" xfId="1662"/>
    <cellStyle name="60% - 强调文字颜色 1 2 3" xfId="1663"/>
    <cellStyle name="ColLevel_0" xfId="1664"/>
    <cellStyle name="60% - 强调文字颜色 1 2 5" xfId="1665"/>
    <cellStyle name="差_人员工资和公用经费_2014省级收入12.2（更新后） 2" xfId="1666"/>
    <cellStyle name="60% - 强调文字颜色 1 2_3.2017全省支出" xfId="1667"/>
    <cellStyle name="60% - 强调文字颜色 1 3" xfId="1668"/>
    <cellStyle name="60% - 强调文字颜色 1 3 2 2" xfId="1669"/>
    <cellStyle name="好_2013省级预算附表" xfId="1670"/>
    <cellStyle name="Milliers [0]_!!!GO" xfId="1671"/>
    <cellStyle name="差_电力公司增值税划转_2014省级收入12.2（更新后）" xfId="1672"/>
    <cellStyle name="60% - 强调文字颜色 1 4" xfId="1673"/>
    <cellStyle name="差_成本差异系数 2" xfId="1674"/>
    <cellStyle name="好_省级明细 2" xfId="1675"/>
    <cellStyle name="差_电力公司增值税划转_2014省级收入12.2（更新后） 2" xfId="1676"/>
    <cellStyle name="60% - 强调文字颜色 1 4 2" xfId="1677"/>
    <cellStyle name="强调文字颜色 5 2_3.2017全省支出" xfId="1678"/>
    <cellStyle name="标题 4 2 3" xfId="1679"/>
    <cellStyle name="差_县市旗测算-新科目（20080626）_不含人员经费系数_省级财力12.12" xfId="1680"/>
    <cellStyle name="差_成本差异系数 2 2" xfId="1681"/>
    <cellStyle name="标题 6" xfId="1682"/>
    <cellStyle name="Percent [00]" xfId="1683"/>
    <cellStyle name="AÞ¸¶_INQUIRY ¿?¾÷AßAø " xfId="1684"/>
    <cellStyle name="差_省级明细_全省预算代编 2" xfId="1685"/>
    <cellStyle name="差_复件 复件 2010年预算表格－2010-03-26-（含表间 公式）_2014省级收入及财力12.12（更新后） 2" xfId="1686"/>
    <cellStyle name="60% - 强调文字颜色 2 2 2" xfId="1687"/>
    <cellStyle name="Calc Units (0)" xfId="1688"/>
    <cellStyle name="差_省级明细_全省预算代编 3" xfId="1689"/>
    <cellStyle name="60% - 强调文字颜色 2 2 3" xfId="1690"/>
    <cellStyle name="差_财政厅编制用表（2011年报省人大）_2014省级收入12.2（更新后） 2" xfId="1691"/>
    <cellStyle name="SAPBEXaggData" xfId="1692"/>
    <cellStyle name="差_行政(燃修费)_民生政策最低支出需求_2014省级收入12.2（更新后） 2" xfId="1693"/>
    <cellStyle name="Calc Currency (2)" xfId="1694"/>
    <cellStyle name="差_2006年27重庆" xfId="1695"/>
    <cellStyle name="60% - 强调文字颜色 2 2 4" xfId="1696"/>
    <cellStyle name="好_行政（人员）_不含人员经费系数_2014省级收入及财力12.12（更新后）" xfId="1697"/>
    <cellStyle name="差_2006年27重庆 2" xfId="1698"/>
    <cellStyle name="60% - 强调文字颜色 2 2 4 2" xfId="1699"/>
    <cellStyle name="好_行政（人员）_不含人员经费系数_2014省级收入及财力12.12（更新后） 2" xfId="1700"/>
    <cellStyle name="好_2007年中央财政与河南省财政年终决算结算单_2013省级预算附表 2" xfId="1701"/>
    <cellStyle name="差_2008年财政收支预算草案(1.4)_2017年预算草案（债务）" xfId="1702"/>
    <cellStyle name="60% - 强调文字颜色 2 2 5" xfId="1703"/>
    <cellStyle name="60% - 强调文字颜色 2 2_3.2017全省支出" xfId="1704"/>
    <cellStyle name="差_30云南_1_省级财力12.12" xfId="1705"/>
    <cellStyle name="差_安徽 缺口县区测算(地方填报)1_财力性转移支付2010年预算参考数 2" xfId="1706"/>
    <cellStyle name="差_20河南_2014省级收入及财力12.12（更新后）" xfId="1707"/>
    <cellStyle name="注释 2" xfId="1708"/>
    <cellStyle name="60% - 强调文字颜色 2 3 2" xfId="1709"/>
    <cellStyle name="差_30云南_1_省级财力12.12 2" xfId="1710"/>
    <cellStyle name="差_20河南_2014省级收入及财力12.12（更新后） 2" xfId="1711"/>
    <cellStyle name="注释 2 2" xfId="1712"/>
    <cellStyle name="60% - 强调文字颜色 2 3 2 2" xfId="1713"/>
    <cellStyle name="好_河南省农村义务教育教师绩效工资测算表8-12" xfId="1714"/>
    <cellStyle name="60% - 强调文字颜色 3 2" xfId="1715"/>
    <cellStyle name="好_河南省农村义务教育教师绩效工资测算表8-12 2" xfId="1716"/>
    <cellStyle name="60% - 强调文字颜色 3 2 2" xfId="1717"/>
    <cellStyle name="Ç§·öî»[0]" xfId="1718"/>
    <cellStyle name="常规 3_10政府采购预算表" xfId="1719"/>
    <cellStyle name="差 2 5" xfId="1720"/>
    <cellStyle name="差_县市旗测算-新科目（20080627） 2 2" xfId="1721"/>
    <cellStyle name="60% - 强调文字颜色 3 2 3" xfId="1722"/>
    <cellStyle name="差_行政公检法测算_县市旗测算-新科目（含人口规模效应）_2014省级收入12.2（更新后）" xfId="1723"/>
    <cellStyle name="60% - 强调文字颜色 3 2 4" xfId="1724"/>
    <cellStyle name="差_20河南_2014省级收入12.2（更新后）" xfId="1725"/>
    <cellStyle name="百_NJ17-19" xfId="1726"/>
    <cellStyle name="60% - 强调文字颜色 3 2 4 2" xfId="1727"/>
    <cellStyle name="60% - 强调文字颜色 3 2 5" xfId="1728"/>
    <cellStyle name="好_Book2_2014省级收入12.2（更新后） 2" xfId="1729"/>
    <cellStyle name="60% - 强调文字颜色 3 2_3.2017全省支出" xfId="1730"/>
    <cellStyle name="Accent4" xfId="1731"/>
    <cellStyle name="差_2009年财力测算情况11.19" xfId="1732"/>
    <cellStyle name="60% - 强调文字颜色 3 3" xfId="1733"/>
    <cellStyle name="60% - 强调文字颜色 3 3 3" xfId="1734"/>
    <cellStyle name="Link Currency (0)" xfId="1735"/>
    <cellStyle name="差_县市旗测算-新科目（20080627）_2014省级收入12.2（更新后） 2" xfId="1736"/>
    <cellStyle name="差_财政厅编制用表（2011年报省人大）_2014省级收入及财力12.12（更新后）" xfId="1737"/>
    <cellStyle name="60% - 强调文字颜色 3 4 2" xfId="1738"/>
    <cellStyle name="好_财政厅编制用表（2011年报省人大）_附表1-6 2" xfId="1739"/>
    <cellStyle name="差_2007年结算已定项目对账单_基金汇总" xfId="1740"/>
    <cellStyle name="千位分隔 23" xfId="1741"/>
    <cellStyle name="千位分隔 18" xfId="1742"/>
    <cellStyle name="Neutral" xfId="1743"/>
    <cellStyle name="60% - 强调文字颜色 4 2" xfId="1744"/>
    <cellStyle name="60% - 强调文字颜色 4 2 4 2" xfId="1745"/>
    <cellStyle name="好_28四川_2014省级收入12.2（更新后）" xfId="1746"/>
    <cellStyle name="注释 3 2 2" xfId="1747"/>
    <cellStyle name="差_20河南_省级财力12.12 2" xfId="1748"/>
    <cellStyle name="60% - 强调文字颜色 4 2_3.2017全省支出" xfId="1749"/>
    <cellStyle name="60% - 强调文字颜色 4 3 2" xfId="1750"/>
    <cellStyle name="常规 15" xfId="1751"/>
    <cellStyle name="常规 20" xfId="1752"/>
    <cellStyle name="Check Cell" xfId="1753"/>
    <cellStyle name="好_省级明细_2016年预算草案1.13 3" xfId="1754"/>
    <cellStyle name="差_文体广播事业(按照总人口测算）—20080416_不含人员经费系数_财力性转移支付2010年预算参考数" xfId="1755"/>
    <cellStyle name="60% - 强调文字颜色 4 3 2 2" xfId="1756"/>
    <cellStyle name="60% - 强调文字颜色 4 3 3" xfId="1757"/>
    <cellStyle name="常规 16" xfId="1758"/>
    <cellStyle name="常规 21" xfId="1759"/>
    <cellStyle name="60% - 着色 6 2 2" xfId="1760"/>
    <cellStyle name="60% - 强调文字颜色 5 2" xfId="1761"/>
    <cellStyle name="差_省级基金收出" xfId="1762"/>
    <cellStyle name="好_1604月报" xfId="1763"/>
    <cellStyle name="e鯪9Y_x000b__Book1" xfId="1764"/>
    <cellStyle name="好_20河南(财政部2010年县级基本财力测算数据)_2014省级收入及财力12.12（更新后） 2" xfId="1765"/>
    <cellStyle name="好_2006年22湖南_财力性转移支付2010年预算参考数 2" xfId="1766"/>
    <cellStyle name="60% - 强调文字颜色 5 2 3" xfId="1767"/>
    <cellStyle name="60% - 强调文字颜色 5 2 4 2" xfId="1768"/>
    <cellStyle name="差_市辖区测算-新科目（20080626） 2 2" xfId="1769"/>
    <cellStyle name="gcd" xfId="1770"/>
    <cellStyle name="60% - 强调文字颜色 5 2 5" xfId="1771"/>
    <cellStyle name="60% - 强调文字颜色 5 3 3" xfId="1772"/>
    <cellStyle name="强调文字颜色 1 2_3.2017全省支出" xfId="1773"/>
    <cellStyle name="检查单元格 3 2 2" xfId="1774"/>
    <cellStyle name="60% - 强调文字颜色 6 2" xfId="1775"/>
    <cellStyle name="E&amp;Y House" xfId="1776"/>
    <cellStyle name="好_其他部门(按照总人口测算）—20080416_不含人员经费系数_财力性转移支付2010年预算参考数" xfId="1777"/>
    <cellStyle name="差_县区合并测算20080421_2014省级收入及财力12.12（更新后） 2" xfId="1778"/>
    <cellStyle name="差_0605石屏县_2014省级收入12.2（更新后）" xfId="1779"/>
    <cellStyle name="60% - 强调文字颜色 6 2 3" xfId="1780"/>
    <cellStyle name="差_汇总表4_2014省级收入及财力12.12（更新后） 2" xfId="1781"/>
    <cellStyle name="差_行政（人员）_民生政策最低支出需求" xfId="1782"/>
    <cellStyle name="60% - 强调文字颜色 6 2_3.2017全省支出" xfId="1783"/>
    <cellStyle name="60% - 强调文字颜色 6 3 2" xfId="1784"/>
    <cellStyle name="日期" xfId="1785"/>
    <cellStyle name="Accent2 - 60%" xfId="1786"/>
    <cellStyle name="60% - 强调文字颜色 6 3 3" xfId="1787"/>
    <cellStyle name="RevList" xfId="1788"/>
    <cellStyle name="60% - 强调文字颜色 6 4 2" xfId="1789"/>
    <cellStyle name="60% - 着色 1" xfId="1790"/>
    <cellStyle name="60% - 着色 1 2 2" xfId="1791"/>
    <cellStyle name="差_省级明细_Book1 3" xfId="1792"/>
    <cellStyle name="差_09黑龙江_省级财力12.12 2" xfId="1793"/>
    <cellStyle name="差_测算总表_2014省级收入12.2（更新后）" xfId="1794"/>
    <cellStyle name="60% - 着色 3" xfId="1795"/>
    <cellStyle name="差_测算总表_2014省级收入12.2（更新后） 2" xfId="1796"/>
    <cellStyle name="Moneda_96 Risk" xfId="1797"/>
    <cellStyle name="60% - 着色 3 2" xfId="1798"/>
    <cellStyle name="60% - 着色 3 2 2" xfId="1799"/>
    <cellStyle name="60% - 着色 3 3" xfId="1800"/>
    <cellStyle name="好_2017年常委会" xfId="1801"/>
    <cellStyle name="差_教育(按照总人口测算）—20080416_不含人员经费系数" xfId="1802"/>
    <cellStyle name="60% - 着色 4 2 2" xfId="1803"/>
    <cellStyle name="标题 1 2 3" xfId="1804"/>
    <cellStyle name="差_2007结算与财力(6.2)_2017年常委会" xfId="1805"/>
    <cellStyle name="差_市辖区测算-新科目（20080626）_民生政策最低支出需求_省级财力12.12 2" xfId="1806"/>
    <cellStyle name="好_其他部门(按照总人口测算）—20080416_民生政策最低支出需求" xfId="1807"/>
    <cellStyle name="60% - 着色 4 3" xfId="1808"/>
    <cellStyle name="差_20160105省级2016年预算情况表（最新）_收入汇总" xfId="1809"/>
    <cellStyle name="好_农林水和城市维护标准支出20080505－县区合计_民生政策最低支出需求_财力性转移支付2010年预算参考数 2" xfId="1810"/>
    <cellStyle name="60% - 着色 5" xfId="1811"/>
    <cellStyle name="标题 1 3" xfId="1812"/>
    <cellStyle name="差_2012年省级平衡简表（用）" xfId="1813"/>
    <cellStyle name="好_Book1_5.2017省本级收入" xfId="1814"/>
    <cellStyle name="好_县市旗测算-新科目（20080627）_县市旗测算-新科目（含人口规模效应）_财力性转移支付2010年预算参考数" xfId="1815"/>
    <cellStyle name="标题 1 3 2" xfId="1816"/>
    <cellStyle name="差_2012年省级平衡简表（用） 2" xfId="1817"/>
    <cellStyle name="好_行政(燃修费)_2014省级收入及财力12.12（更新后）" xfId="1818"/>
    <cellStyle name="好_Book1_5.2017省本级收入 2" xfId="1819"/>
    <cellStyle name="好_县市旗测算-新科目（20080627）_县市旗测算-新科目（含人口规模效应）_财力性转移支付2010年预算参考数 2" xfId="1820"/>
    <cellStyle name="Comma  - Style6" xfId="1821"/>
    <cellStyle name="60% - 着色 5 2" xfId="1822"/>
    <cellStyle name="60% - 着色 5 2 2" xfId="1823"/>
    <cellStyle name="差_市辖区测算20080510_县市旗测算-新科目（含人口规模效应）_2014省级收入12.2（更新后）" xfId="1824"/>
    <cellStyle name="Comma  - Style7" xfId="1825"/>
    <cellStyle name="60% - 着色 5 3" xfId="1826"/>
    <cellStyle name="标题 1 4" xfId="1827"/>
    <cellStyle name="差_缺口县区测算_2014省级收入12.2（更新后）" xfId="1828"/>
    <cellStyle name="60% - 着色 6" xfId="1829"/>
    <cellStyle name="6mal" xfId="1830"/>
    <cellStyle name="差_2006年水利统计指标统计表_财力性转移支付2010年预算参考数" xfId="1831"/>
    <cellStyle name="差_成本差异系数（含人口规模）_2014省级收入12.2（更新后）" xfId="1832"/>
    <cellStyle name="好_2007年中央财政与河南省财政年终决算结算单_2017年预算草案（债务）" xfId="1833"/>
    <cellStyle name="Accent1 - 40%" xfId="1834"/>
    <cellStyle name="Accent1 - 60%" xfId="1835"/>
    <cellStyle name="Accent1_2006年33甘肃" xfId="1836"/>
    <cellStyle name="差_2009年省对市县转移支付测算表(9.27)_2014省级收入及财力12.12（更新后）" xfId="1837"/>
    <cellStyle name="Accent2" xfId="1838"/>
    <cellStyle name="差_Book1_2012年省级平衡简表（用） 2" xfId="1839"/>
    <cellStyle name="Accent2_2006年33甘肃" xfId="1840"/>
    <cellStyle name="差_行政公检法测算_县市旗测算-新科目（含人口规模效应）_省级财力12.12 2" xfId="1841"/>
    <cellStyle name="捠壿_Region Orders (2)" xfId="1842"/>
    <cellStyle name="差_县市旗测算20080508_不含人员经费系数_2014省级收入12.2（更新后）" xfId="1843"/>
    <cellStyle name="Accent3" xfId="1844"/>
    <cellStyle name="好_2006年28四川_2014省级收入及财力12.12（更新后）" xfId="1845"/>
    <cellStyle name="好_2012年省级平衡表" xfId="1846"/>
    <cellStyle name="Accent3 - 20%" xfId="1847"/>
    <cellStyle name="Comma  - Style2" xfId="1848"/>
    <cellStyle name="差_市辖区测算20080510_不含人员经费系数_省级财力12.12" xfId="1849"/>
    <cellStyle name="Accent3 - 60%" xfId="1850"/>
    <cellStyle name="差_县市旗测算-新科目（20080627）" xfId="1851"/>
    <cellStyle name="Accent3_2006年33甘肃" xfId="1852"/>
    <cellStyle name="差_行政（人员）_财力性转移支付2010年预算参考数 2" xfId="1853"/>
    <cellStyle name="差_县市旗测算-新科目（20080627）_县市旗测算-新科目（含人口规模效应）_省级财力12.12 2" xfId="1854"/>
    <cellStyle name="Accent4 - 20%" xfId="1855"/>
    <cellStyle name="Accent4 - 40%" xfId="1856"/>
    <cellStyle name="Accent4 - 60%" xfId="1857"/>
    <cellStyle name="好_行政(燃修费)" xfId="1858"/>
    <cellStyle name="捠壿 [0.00]_Region Orders (2)" xfId="1859"/>
    <cellStyle name="Calc Percent (0)" xfId="1860"/>
    <cellStyle name="Accent4_2017年常委会" xfId="1861"/>
    <cellStyle name="汇总 3_1.3日 2017年预算草案 - 副本" xfId="1862"/>
    <cellStyle name="差_农林水和城市维护标准支出20080505－县区合计 2 2" xfId="1863"/>
    <cellStyle name="差_2006年水利统计指标统计表_2014省级收入及财力12.12（更新后）" xfId="1864"/>
    <cellStyle name="差_教育(按照总人口测算）—20080416_2014省级收入12.2（更新后）" xfId="1865"/>
    <cellStyle name="差_县区合并测算20080423(按照各省比重）_县市旗测算-新科目（含人口规模效应）_财力性转移支付2010年预算参考数" xfId="1866"/>
    <cellStyle name="Accent5" xfId="1867"/>
    <cellStyle name="好_其他部门(按照总人口测算）—20080416_民生政策最低支出需求_财力性转移支付2010年预算参考数 2" xfId="1868"/>
    <cellStyle name="差_2006年28四川_财力性转移支付2010年预算参考数" xfId="1869"/>
    <cellStyle name="Accent5 - 60%" xfId="1870"/>
    <cellStyle name="差_市辖区测算20080510_不含人员经费系数_财力性转移支付2010年预算参考数 2" xfId="1871"/>
    <cellStyle name="好_2011年预算表格2010.12.9_省级财力12.12" xfId="1872"/>
    <cellStyle name="好_20160105省级2016年预算情况表（最新）" xfId="1873"/>
    <cellStyle name="Accent5_2017年常委会" xfId="1874"/>
    <cellStyle name="差_县市旗测算-新科目（20080626）_民生政策最低支出需求_2014省级收入及财力12.12（更新后） 2" xfId="1875"/>
    <cellStyle name="Accent6" xfId="1876"/>
    <cellStyle name="好_2009年财力测算情况11.19_支出汇总" xfId="1877"/>
    <cellStyle name="PERCENTAGE 2" xfId="1878"/>
    <cellStyle name="差_20161017---核定基数定表" xfId="1879"/>
    <cellStyle name="差_国有资本经营预算（2011年报省人大）_省级财力12.12 2" xfId="1880"/>
    <cellStyle name="差_行政(燃修费)_县市旗测算-新科目（含人口规模效应） 2" xfId="1881"/>
    <cellStyle name="Accent6 - 20%" xfId="1882"/>
    <cellStyle name="好_财力（李处长）_2014省级收入12.2（更新后） 2" xfId="1883"/>
    <cellStyle name="SAPBEXstdData" xfId="1884"/>
    <cellStyle name="Accent6 - 60%" xfId="1885"/>
    <cellStyle name="Æõ" xfId="1886"/>
    <cellStyle name="Æõí¨" xfId="1887"/>
    <cellStyle name="好_2006年34青海 2 2" xfId="1888"/>
    <cellStyle name="Normalny_Arkusz1" xfId="1889"/>
    <cellStyle name="差_30云南_1_财力性转移支付2010年预算参考数" xfId="1890"/>
    <cellStyle name="args.style" xfId="1891"/>
    <cellStyle name="好 3 2 2" xfId="1892"/>
    <cellStyle name="差_20河南(财政部2010年县级基本财力测算数据) 2" xfId="1893"/>
    <cellStyle name="C￥AØ_¿μ¾÷CoE² " xfId="1894"/>
    <cellStyle name="SAPBEXtitle" xfId="1895"/>
    <cellStyle name="好_分县成本差异系数_不含人员经费系数_2014省级收入12.2（更新后） 2" xfId="1896"/>
    <cellStyle name="差_国有资本经营预算（2011年报省人大）_附表1-6" xfId="1897"/>
    <cellStyle name="差_县区合并测算20080423(按照各省比重）_县市旗测算-新科目（含人口规模效应） 2" xfId="1898"/>
    <cellStyle name="Ç§·öî»_（鸭河工区）财政预算草案表" xfId="1899"/>
    <cellStyle name="Ç§î»" xfId="1900"/>
    <cellStyle name="差_卫生(按照总人口测算）—20080416_不含人员经费系数_财力性转移支付2010年预算参考数 2" xfId="1901"/>
    <cellStyle name="差_2007年收支情况及2008年收支预计表(汇总表)_2014省级收入及财力12.12（更新后）" xfId="1902"/>
    <cellStyle name="好_2008计算资料（8月11日终稿） 2" xfId="1903"/>
    <cellStyle name="差_分县成本差异系数_2014省级收入及财力12.12（更新后）" xfId="1904"/>
    <cellStyle name="好_核定人数下发表_省级财力12.12" xfId="1905"/>
    <cellStyle name="差_财政供养人员_省级财力12.12 2" xfId="1906"/>
    <cellStyle name="Ç§î»·ö¸" xfId="1907"/>
    <cellStyle name="差_人员工资和公用经费_2014省级收入12.2（更新后）" xfId="1908"/>
    <cellStyle name="差_财政厅编制用表（2011年报省人大）_基金汇总" xfId="1909"/>
    <cellStyle name="差_总人口_财力性转移支付2010年预算参考数 2" xfId="1910"/>
    <cellStyle name="差_农林水和城市维护标准支出20080505－县区合计_不含人员经费系数_财力性转移支付2010年预算参考数 2" xfId="1911"/>
    <cellStyle name="好_缺口县区测算(按2007支出增长25%测算)" xfId="1912"/>
    <cellStyle name="Calc Currency (0)" xfId="1913"/>
    <cellStyle name="Calc Units (2)" xfId="1914"/>
    <cellStyle name="差_2012年结算与财力5.3" xfId="1915"/>
    <cellStyle name="百_NJ18-11" xfId="1916"/>
    <cellStyle name="百_NJ18-06" xfId="1917"/>
    <cellStyle name="Percent_!!!GO" xfId="1918"/>
    <cellStyle name="Calculation" xfId="1919"/>
    <cellStyle name="Column$Headings" xfId="1920"/>
    <cellStyle name="好_省级基金收出 2" xfId="1921"/>
    <cellStyle name="Model" xfId="1922"/>
    <cellStyle name="Comma_!!!GO" xfId="1923"/>
    <cellStyle name="差_分县成本差异系数_民生政策最低支出需求_2014省级收入12.2（更新后） 2" xfId="1924"/>
    <cellStyle name="差_核定人数下发表 2" xfId="1925"/>
    <cellStyle name="Column_Title" xfId="1926"/>
    <cellStyle name="标题 2 2" xfId="1927"/>
    <cellStyle name="差_2009年结算（最终）_基金汇总" xfId="1928"/>
    <cellStyle name="差_2011省级预算公开2011.1.24" xfId="1929"/>
    <cellStyle name="差_农林水和城市维护标准支出20080505－县区合计_财力性转移支付2010年预算参考数 2" xfId="1930"/>
    <cellStyle name="Comma  - Style1" xfId="1931"/>
    <cellStyle name="差_2011年预算大表11-26_2017年预算草案（债务）" xfId="1932"/>
    <cellStyle name="差_行政公检法测算_财力性转移支付2010年预算参考数" xfId="1933"/>
    <cellStyle name="Comma  - Style4" xfId="1934"/>
    <cellStyle name="好_分县成本差异系数_省级财力12.12" xfId="1935"/>
    <cellStyle name="好_云南 缺口县区测算(地方填报) 2" xfId="1936"/>
    <cellStyle name="强调文字颜色 3 2 4 2" xfId="1937"/>
    <cellStyle name="百_NJ17-27_四区预算报人大" xfId="1938"/>
    <cellStyle name="Comma  - Style5" xfId="1939"/>
    <cellStyle name="Comma  - Style8" xfId="1940"/>
    <cellStyle name="Comma [0]" xfId="1941"/>
    <cellStyle name="Comma [0] 2" xfId="1942"/>
    <cellStyle name="Comma [00]" xfId="1943"/>
    <cellStyle name="警告文本 2 4" xfId="1944"/>
    <cellStyle name="样式 1 2" xfId="1945"/>
    <cellStyle name="Prefilled 2" xfId="1946"/>
    <cellStyle name="Comma 3" xfId="1947"/>
    <cellStyle name="comma zerodec" xfId="1948"/>
    <cellStyle name="Comma0" xfId="1949"/>
    <cellStyle name="好_2007年中央财政与河南省财政年终决算结算单_2013省级预算附表" xfId="1950"/>
    <cellStyle name="SAPBEXresItemX" xfId="1951"/>
    <cellStyle name="差_安徽 缺口县区测算(地方填报)1_省级财力12.12 2" xfId="1952"/>
    <cellStyle name="百_NJ18-23" xfId="1953"/>
    <cellStyle name="百_NJ18-18" xfId="1954"/>
    <cellStyle name="콤마_1202" xfId="1955"/>
    <cellStyle name="差_缺口县区测算_2014省级收入及财力12.12（更新后）" xfId="1956"/>
    <cellStyle name="Copied" xfId="1957"/>
    <cellStyle name="好_2008年财政收支预算草案(1.4) 2" xfId="1958"/>
    <cellStyle name="差_省级明细_副本1.2_支出汇总" xfId="1959"/>
    <cellStyle name="COST1" xfId="1960"/>
    <cellStyle name="百_NJ18-13" xfId="1961"/>
    <cellStyle name="百_NJ18-08" xfId="1962"/>
    <cellStyle name="Currency [0]" xfId="1963"/>
    <cellStyle name="差_28四川 2 2" xfId="1964"/>
    <cellStyle name="Currency [00]" xfId="1965"/>
    <cellStyle name="好_财力（李处长）" xfId="1966"/>
    <cellStyle name="Moneda [0]_96 Risk" xfId="1967"/>
    <cellStyle name="分级显示列_1_Book1" xfId="1968"/>
    <cellStyle name="标题 3 3 2" xfId="1969"/>
    <cellStyle name="Currency_!!!GO" xfId="1970"/>
    <cellStyle name="Currency0" xfId="1971"/>
    <cellStyle name="百_NJ17-35" xfId="1972"/>
    <cellStyle name="Date Short" xfId="1973"/>
    <cellStyle name="差_省级明细_基金最新 3" xfId="1974"/>
    <cellStyle name="DELTA" xfId="1975"/>
    <cellStyle name="差_2007一般预算支出口径剔除表_2014省级收入12.2（更新后） 2" xfId="1976"/>
    <cellStyle name="DELTA 2" xfId="1977"/>
    <cellStyle name="差_分县成本差异系数_民生政策最低支出需求_省级财力12.12 2" xfId="1978"/>
    <cellStyle name="Enter Currency (2)" xfId="1979"/>
    <cellStyle name="Mon　aire [0]_AR1194HP数" xfId="1980"/>
    <cellStyle name="Explanatory Text" xfId="1981"/>
    <cellStyle name="百_NJ09-03" xfId="1982"/>
    <cellStyle name="EY House" xfId="1983"/>
    <cellStyle name="e鯪9Y_x000b_ 2" xfId="1984"/>
    <cellStyle name="差_缺口消化情况_2014省级收入及财力12.12（更新后） 2" xfId="1985"/>
    <cellStyle name="强调文字颜色 3 3 2 2" xfId="1986"/>
    <cellStyle name="差_测算总表" xfId="1987"/>
    <cellStyle name="差_文体广播事业(按照总人口测算）—20080416_民生政策最低支出需求_2014省级收入及财力12.12（更新后） 2" xfId="1988"/>
    <cellStyle name="Filter Label" xfId="1989"/>
    <cellStyle name="千_NJ17-24_四区预算报人大" xfId="1990"/>
    <cellStyle name="Fixed" xfId="1991"/>
    <cellStyle name="百_NJ17-60" xfId="1992"/>
    <cellStyle name="好_市辖区测算20080510 2 2" xfId="1993"/>
    <cellStyle name="Good" xfId="1994"/>
    <cellStyle name="差_Book1_人大附表-9-14" xfId="1995"/>
    <cellStyle name="常规 10" xfId="1996"/>
    <cellStyle name="好_Book2_财力性转移支付2010年预算参考数 2" xfId="1997"/>
    <cellStyle name="Grey" xfId="1998"/>
    <cellStyle name="Header2" xfId="1999"/>
    <cellStyle name="差_河南 缺口县区测算(地方填报白)_2014省级收入12.2（更新后） 2" xfId="2000"/>
    <cellStyle name="千位分隔 14" xfId="2001"/>
    <cellStyle name="强调文字颜色 5 2 3" xfId="2002"/>
    <cellStyle name="HEADING2" xfId="2003"/>
    <cellStyle name="差_行政公检法测算_民生政策最低支出需求_省级财力12.12 2" xfId="2004"/>
    <cellStyle name="Hyperlink_CRB 2010 BUDGET T2 V4" xfId="2005"/>
    <cellStyle name="差_教育(按照总人口测算）—20080416_省级财力12.12 2" xfId="2006"/>
    <cellStyle name="Input [yellow] 2" xfId="2007"/>
    <cellStyle name="好_2012年省级平衡表 2" xfId="2008"/>
    <cellStyle name="好_2006年28四川_2014省级收入及财力12.12（更新后） 2" xfId="2009"/>
    <cellStyle name="差_县市旗测算20080508_不含人员经费系数_2014省级收入12.2（更新后） 2" xfId="2010"/>
    <cellStyle name="差_2011年预算表格2010.12.9 3" xfId="2011"/>
    <cellStyle name="差_商品交易所2006--2008年税收 3" xfId="2012"/>
    <cellStyle name="Î¡Ýá_95" xfId="2013"/>
    <cellStyle name="Input Cells" xfId="2014"/>
    <cellStyle name="KPMG Heading 1" xfId="2015"/>
    <cellStyle name="SAPBEXresDataEmph" xfId="2016"/>
    <cellStyle name="KPMG Heading 2" xfId="2017"/>
    <cellStyle name="好_国有资本经营预算（2011年报省人大）_省级财力12.12" xfId="2018"/>
    <cellStyle name="sstot" xfId="2019"/>
    <cellStyle name="差_缺口县区测算(按2007支出增长25%测算)_2014省级收入12.2（更新后） 2" xfId="2020"/>
    <cellStyle name="好_财政供养人员_省级财力12.12" xfId="2021"/>
    <cellStyle name="KPMG Normal Text" xfId="2022"/>
    <cellStyle name="Lines Fill" xfId="2023"/>
    <cellStyle name="Link Units (2)" xfId="2024"/>
    <cellStyle name="差_卫生(按照总人口测算）—20080416_县市旗测算-新科目（含人口规模效应） 2" xfId="2025"/>
    <cellStyle name="好_1_2014省级收入12.2（更新后）" xfId="2026"/>
    <cellStyle name="Linked Cells" xfId="2027"/>
    <cellStyle name="百_NJ09-07" xfId="2028"/>
    <cellStyle name="Millares [0]_96 Risk" xfId="2029"/>
    <cellStyle name="Millares_96 Risk" xfId="2030"/>
    <cellStyle name="常规 2 2 2 2" xfId="2031"/>
    <cellStyle name="差_2007年一般预算支出剔除_财力性转移支付2010年预算参考数 2" xfId="2032"/>
    <cellStyle name="差_不含人员经费系数_财力性转移支付2010年预算参考数 2" xfId="2033"/>
    <cellStyle name="Monšaire [0]_AR1194" xfId="2034"/>
    <cellStyle name="Œ…‹æØ‚è_laroux" xfId="2035"/>
    <cellStyle name="差_2010年收入预测表（20091219)）_基金汇总" xfId="2036"/>
    <cellStyle name="差_2007年一般预算支出剔除 2" xfId="2037"/>
    <cellStyle name="差_青海 缺口县区测算(地方填报)_财力性转移支付2010年预算参考数" xfId="2038"/>
    <cellStyle name="Monšaire_AR1194" xfId="2039"/>
    <cellStyle name="New Times Roman" xfId="2040"/>
    <cellStyle name="差_县市旗测算-新科目（20080627）_不含人员经费系数" xfId="2041"/>
    <cellStyle name="no dec 2" xfId="2042"/>
    <cellStyle name="style2" xfId="2043"/>
    <cellStyle name="差_2006年28四川_省级财力12.12 2" xfId="2044"/>
    <cellStyle name="差_34青海_1" xfId="2045"/>
    <cellStyle name="千位分隔 2 2 3" xfId="2046"/>
    <cellStyle name="SAPBEXaggItemX" xfId="2047"/>
    <cellStyle name="Normal" xfId="2048"/>
    <cellStyle name="Normal 12" xfId="2049"/>
    <cellStyle name="好_行政（人员）_财力性转移支付2010年预算参考数 2" xfId="2050"/>
    <cellStyle name="Normal 13" xfId="2051"/>
    <cellStyle name="差_行政公检法测算 2" xfId="2052"/>
    <cellStyle name="差_下文（表）_2014省级收入及财力12.12（更新后）" xfId="2053"/>
    <cellStyle name="Normal 2" xfId="2054"/>
    <cellStyle name="千位分隔 2 2 3 2" xfId="2055"/>
    <cellStyle name="差_34青海_1 2" xfId="2056"/>
    <cellStyle name="Normal 3 2" xfId="2057"/>
    <cellStyle name="差_0605石屏县_2014省级收入及财力12.12（更新后） 2" xfId="2058"/>
    <cellStyle name="差_行政（人员）_不含人员经费系数_2014省级收入及财力12.12（更新后）" xfId="2059"/>
    <cellStyle name="Note" xfId="2060"/>
    <cellStyle name="差_2008年全省人员信息" xfId="2061"/>
    <cellStyle name="Ò»°ã_ˆó±í¸½±í" xfId="2062"/>
    <cellStyle name="差_县市旗测算20080508_2014省级收入12.2（更新后）" xfId="2063"/>
    <cellStyle name="差_县市旗测算-新科目（20080626）_2014省级收入12.2（更新后） 2" xfId="2064"/>
    <cellStyle name="差_市辖区测算-新科目（20080626）_县市旗测算-新科目（含人口规模效应）_财力性转移支付2010年预算参考数 2" xfId="2065"/>
    <cellStyle name="好_行政(燃修费)_2014省级收入12.2（更新后） 2" xfId="2066"/>
    <cellStyle name="差_河南省----2009-05-21（补充数据） 3" xfId="2067"/>
    <cellStyle name="Output" xfId="2068"/>
    <cellStyle name="Output Amounts" xfId="2069"/>
    <cellStyle name="Percent" xfId="2070"/>
    <cellStyle name="Percent [0]" xfId="2071"/>
    <cellStyle name="好_电力公司增值税划转_2014省级收入12.2（更新后）" xfId="2072"/>
    <cellStyle name="差_市辖区测算20080510_不含人员经费系数" xfId="2073"/>
    <cellStyle name="Percent [2]" xfId="2074"/>
    <cellStyle name="差_Sheet1_全省基金收支" xfId="2075"/>
    <cellStyle name="样式 1" xfId="2076"/>
    <cellStyle name="好_行政(燃修费)_县市旗测算-新科目（含人口规模效应）_财力性转移支付2010年预算参考数 2" xfId="2077"/>
    <cellStyle name="Prefilled" xfId="2078"/>
    <cellStyle name="Percent 2" xfId="2079"/>
    <cellStyle name="差_30云南_1 2" xfId="2080"/>
    <cellStyle name="SAPBEXexcCritical4" xfId="2081"/>
    <cellStyle name="PERCENTAGE" xfId="2082"/>
    <cellStyle name="差_2007年一般预算支出剔除" xfId="2083"/>
    <cellStyle name="好_20160105省级2016年预算情况表（最新）_基金汇总" xfId="2084"/>
    <cellStyle name="똿뗦먛귟 [0.00]_PRODUCT DETAIL Q1" xfId="2085"/>
    <cellStyle name="PrePop Currency (0)" xfId="2086"/>
    <cellStyle name="差_分县成本差异系数_不含人员经费系数_2014省级收入及财力12.12（更新后）" xfId="2087"/>
    <cellStyle name="pricing" xfId="2088"/>
    <cellStyle name="PSDate" xfId="2089"/>
    <cellStyle name="差_2008年支出调整_省级财力12.12 2" xfId="2090"/>
    <cellStyle name="差_530623_2006年县级财政报表附表" xfId="2091"/>
    <cellStyle name="差_缺口消化情况_2014省级收入12.2（更新后） 2" xfId="2092"/>
    <cellStyle name="PSHeading" xfId="2093"/>
    <cellStyle name="Ricky" xfId="2094"/>
    <cellStyle name="SAPBEXaggItem" xfId="2095"/>
    <cellStyle name="差_人员工资和公用经费2_2014省级收入及财力12.12（更新后）" xfId="2096"/>
    <cellStyle name="千位分隔[0] 3" xfId="2097"/>
    <cellStyle name="百_NJ18-17_四区预算报人大" xfId="2098"/>
    <cellStyle name="SAPBEXchaText" xfId="2099"/>
    <cellStyle name="差_00省级(打印) 2" xfId="2100"/>
    <cellStyle name="SAPBEXexcCritical5" xfId="2101"/>
    <cellStyle name="千_NJ17-26" xfId="2102"/>
    <cellStyle name="好_2007年收支情况及2008年收支预计表(汇总表)_2014省级收入12.2（更新后） 2" xfId="2103"/>
    <cellStyle name="差_2006年28四川_2014省级收入及财力12.12（更新后）" xfId="2104"/>
    <cellStyle name="好_行政（人员）_民生政策最低支出需求_2014省级收入12.2（更新后）" xfId="2105"/>
    <cellStyle name="SAPBEXexcGood2" xfId="2106"/>
    <cellStyle name="差 4" xfId="2107"/>
    <cellStyle name="差_省级明细_政府性基金人大会表格1稿_支出汇总" xfId="2108"/>
    <cellStyle name="好_20 2007年河南结算单_2014省级收入12.2（更新后）" xfId="2109"/>
    <cellStyle name="差_县市旗测算20080508_2014省级收入12.2（更新后） 2" xfId="2110"/>
    <cellStyle name="SAPBEXexcGood3" xfId="2111"/>
    <cellStyle name="差_2010.10.30" xfId="2112"/>
    <cellStyle name="差_国有资本经营预算（2011年报省人大） 2" xfId="2113"/>
    <cellStyle name="SAPBEXfilterDrill" xfId="2114"/>
    <cellStyle name="SAPBEXfilterText" xfId="2115"/>
    <cellStyle name="SAPBEXformats" xfId="2116"/>
    <cellStyle name="百_NJ17-27" xfId="2117"/>
    <cellStyle name="t_Book1" xfId="2118"/>
    <cellStyle name="SAPBEXheaderItem" xfId="2119"/>
    <cellStyle name="差_县市旗测算-新科目（20080626）_不含人员经费系数_2014省级收入及财力12.12（更新后）" xfId="2120"/>
    <cellStyle name="好_县区合并测算20080423(按照各省比重）_不含人员经费系数" xfId="2121"/>
    <cellStyle name="SAPBEXHLevel0X" xfId="2122"/>
    <cellStyle name="好_成本差异系数_财力性转移支付2010年预算参考数" xfId="2123"/>
    <cellStyle name="差_分县成本差异系数_民生政策最低支出需求_财力性转移支付2010年预算参考数" xfId="2124"/>
    <cellStyle name="好_2006年水利统计指标统计表_2014省级收入12.2（更新后）" xfId="2125"/>
    <cellStyle name="差_其他部门(按照总人口测算）—20080416_不含人员经费系数_2014省级收入及财力12.12（更新后） 2" xfId="2126"/>
    <cellStyle name="SAPBEXHLevel3X" xfId="2127"/>
    <cellStyle name="好_分县成本差异系数_财力性转移支付2010年预算参考数 2" xfId="2128"/>
    <cellStyle name="差_2006年34青海_2014省级收入及财力12.12（更新后） 2" xfId="2129"/>
    <cellStyle name="百_NJ18-39_四区预算报人大" xfId="2130"/>
    <cellStyle name="SAPBEXresItem" xfId="2131"/>
    <cellStyle name="好_省级明细_代编全省支出预算修改_基金汇总" xfId="2132"/>
    <cellStyle name="SAPBEXstdItemX" xfId="2133"/>
    <cellStyle name="差_电力公司增值税划转 2" xfId="2134"/>
    <cellStyle name="差_省级明细_Book1_2017年预算草案（债务）" xfId="2135"/>
    <cellStyle name="好_2011年预算大表11-26_收入汇总" xfId="2136"/>
    <cellStyle name="STANDARD" xfId="2137"/>
    <cellStyle name="style" xfId="2138"/>
    <cellStyle name="常规 18" xfId="2139"/>
    <cellStyle name="常规 23" xfId="2140"/>
    <cellStyle name="style1" xfId="2141"/>
    <cellStyle name="好_11大理_2014省级收入及财力12.12（更新后）" xfId="2142"/>
    <cellStyle name="subhead" xfId="2143"/>
    <cellStyle name="好_测算结果_2014省级收入12.2（更新后）" xfId="2144"/>
    <cellStyle name="好_2007一般预算支出口径剔除表_省级财力12.12" xfId="2145"/>
    <cellStyle name="Text Indent A" xfId="2146"/>
    <cellStyle name="Text Indent B" xfId="2147"/>
    <cellStyle name="Text Indent C" xfId="2148"/>
    <cellStyle name="好_成本差异系数_2014省级收入及财力12.12（更新后）" xfId="2149"/>
    <cellStyle name="差_县市旗测算20080508_民生政策最低支出需求_2014省级收入12.2（更新后）" xfId="2150"/>
    <cellStyle name="差_2011年预算表格2010.12.9 2" xfId="2151"/>
    <cellStyle name="差_商品交易所2006--2008年税收 2" xfId="2152"/>
    <cellStyle name="Times New Roman" xfId="2153"/>
    <cellStyle name="差_28四川 2" xfId="2154"/>
    <cellStyle name="好_34青海_1_2014省级收入12.2（更新后） 2" xfId="2155"/>
    <cellStyle name="差_2012年国有资本经营预算收支总表 2" xfId="2156"/>
    <cellStyle name="Title" xfId="2157"/>
    <cellStyle name="差_30云南_1_财力性转移支付2010年预算参考数 2" xfId="2158"/>
    <cellStyle name="TJ" xfId="2159"/>
    <cellStyle name="差_县市旗测算20080508_财力性转移支付2010年预算参考数" xfId="2160"/>
    <cellStyle name="差_卫生部门_2014省级收入及财力12.12（更新后） 2" xfId="2161"/>
    <cellStyle name="好_农林水和城市维护标准支出20080505－县区合计_不含人员经费系数" xfId="2162"/>
    <cellStyle name="Total" xfId="2163"/>
    <cellStyle name="好_农林水和城市维护标准支出20080505－县区合计_不含人员经费系数 2" xfId="2164"/>
    <cellStyle name="Total 2" xfId="2165"/>
    <cellStyle name="好_财政厅编制用表（2011年报省人大）_2013省级预算附表" xfId="2166"/>
    <cellStyle name="Warning Text" xfId="2167"/>
    <cellStyle name="好_2008年支出调整_2014省级收入及财力12.12（更新后） 2" xfId="2168"/>
    <cellStyle name="百_NJ09-04" xfId="2169"/>
    <cellStyle name="千位分隔 2_Book1" xfId="2170"/>
    <cellStyle name="百_03-17_四区预算报人大" xfId="2171"/>
    <cellStyle name="百_04-19" xfId="2172"/>
    <cellStyle name="差_教育(按照总人口测算）—20080416_不含人员经费系数_省级财力12.12" xfId="2173"/>
    <cellStyle name="差_分析缺口率_2014省级收入及财力12.12（更新后） 2" xfId="2174"/>
    <cellStyle name="好_Xl0000335 2" xfId="2175"/>
    <cellStyle name="百_04-19_四区预算报人大" xfId="2176"/>
    <cellStyle name="差_Sheet1_省级财力12.12" xfId="2177"/>
    <cellStyle name="百_05_四区预算报人大" xfId="2178"/>
    <cellStyle name="百_NJ09-03_四区预算报人大" xfId="2179"/>
    <cellStyle name="差_测算结果汇总" xfId="2180"/>
    <cellStyle name="差_县区合并测算20080421_2014省级收入12.2（更新后） 2" xfId="2181"/>
    <cellStyle name="百_NJ09-04_四区预算报人大" xfId="2182"/>
    <cellStyle name="警告文本 2 3" xfId="2183"/>
    <cellStyle name="差_2011年全省及省级预计2011-12-12_基金汇总" xfId="2184"/>
    <cellStyle name="好_gdp 2" xfId="2185"/>
    <cellStyle name="百_NJ09-05_四区预算报人大" xfId="2186"/>
    <cellStyle name="差_复件 复件 2010年预算表格－2010-03-26-（含表间 公式）_2014省级收入12.2（更新后）" xfId="2187"/>
    <cellStyle name="输出 2 2" xfId="2188"/>
    <cellStyle name="差_行政公检法测算" xfId="2189"/>
    <cellStyle name="百_NJ09-07_四区预算报人大" xfId="2190"/>
    <cellStyle name="差_市辖区测算20080510_民生政策最低支出需求_2014省级收入12.2（更新后） 2" xfId="2191"/>
    <cellStyle name="差_09黑龙江" xfId="2192"/>
    <cellStyle name="百_NJ09-08" xfId="2193"/>
    <cellStyle name="好_行政(燃修费)_县市旗测算-新科目（含人口规模效应） 2" xfId="2194"/>
    <cellStyle name="百_NJ17-07" xfId="2195"/>
    <cellStyle name="好_省级明细_副本最新 3" xfId="2196"/>
    <cellStyle name="好_财政厅编制用表（2011年报省人大）_2014省级收入及财力12.12（更新后）" xfId="2197"/>
    <cellStyle name="百_NJ17-07_四区预算报人大" xfId="2198"/>
    <cellStyle name="好_行政（人员）_民生政策最低支出需求_2014省级收入及财力12.12（更新后）" xfId="2199"/>
    <cellStyle name="强调文字颜色 2 3 2 2" xfId="2200"/>
    <cellStyle name="输入 2" xfId="2201"/>
    <cellStyle name="常规 2 8" xfId="2202"/>
    <cellStyle name="差_核定人数下发表_2014省级收入及财力12.12（更新后） 2" xfId="2203"/>
    <cellStyle name="差_2008年支出核定 2" xfId="2204"/>
    <cellStyle name="百_NJ17-11" xfId="2205"/>
    <cellStyle name="믅됞_PRODUCT DETAIL Q1" xfId="2206"/>
    <cellStyle name="好_省级明细_副本最新 2" xfId="2207"/>
    <cellStyle name="百_NJ17-11_四区预算报人大" xfId="2208"/>
    <cellStyle name="好_14安徽_财力性转移支付2010年预算参考数 2" xfId="2209"/>
    <cellStyle name="差_下文 2" xfId="2210"/>
    <cellStyle name="好_2007年一般预算支出剔除" xfId="2211"/>
    <cellStyle name="标题 3 4" xfId="2212"/>
    <cellStyle name="百_NJ17-21_四区预算报人大" xfId="2213"/>
    <cellStyle name="百_NJ17-16_四区预算报人大" xfId="2214"/>
    <cellStyle name="好_Material reprot In Dec" xfId="2215"/>
    <cellStyle name="差_2010年收入预测表（20091218)）" xfId="2216"/>
    <cellStyle name="百_NJ17-23" xfId="2217"/>
    <cellStyle name="百_NJ17-18" xfId="2218"/>
    <cellStyle name="百_NJ17-23_四区预算报人大" xfId="2219"/>
    <cellStyle name="百_NJ17-18_四区预算报人大" xfId="2220"/>
    <cellStyle name="差_教育(按照总人口测算）—20080416_民生政策最低支出需求_2014省级收入12.2（更新后）" xfId="2221"/>
    <cellStyle name="百_NJ17-22" xfId="2222"/>
    <cellStyle name="差_财政厅编制用表（2011年报省人大）" xfId="2223"/>
    <cellStyle name="百_NJ17-26_四区预算报人大" xfId="2224"/>
    <cellStyle name="差_行政（人员）_不含人员经费系数_2014省级收入12.2（更新后） 2" xfId="2225"/>
    <cellStyle name="百_NJ17-33" xfId="2226"/>
    <cellStyle name="百_NJ17-28" xfId="2227"/>
    <cellStyle name="好_县市旗测算-新科目（20080626） 2" xfId="2228"/>
    <cellStyle name="百_NJ17-34" xfId="2229"/>
    <cellStyle name="百_NJ17-34_四区预算报人大" xfId="2230"/>
    <cellStyle name="好_行政公检法测算 2 2" xfId="2231"/>
    <cellStyle name="差_省电力2008年 工作表_支出汇总" xfId="2232"/>
    <cellStyle name="差_市辖区测算20080510_不含人员经费系数 2" xfId="2233"/>
    <cellStyle name="好_电力公司增值税划转_2014省级收入12.2（更新后） 2" xfId="2234"/>
    <cellStyle name="表标题" xfId="2235"/>
    <cellStyle name="百_NJ17-35_四区预算报人大" xfId="2236"/>
    <cellStyle name="差_410927000_台前县" xfId="2237"/>
    <cellStyle name="百_NJ17-36" xfId="2238"/>
    <cellStyle name="差_山东省民生支出标准_2014省级收入12.2（更新后）" xfId="2239"/>
    <cellStyle name="差_同德 2 2" xfId="2240"/>
    <cellStyle name="百_NJ17-36_四区预算报人大" xfId="2241"/>
    <cellStyle name="百_NJ17-42" xfId="2242"/>
    <cellStyle name="百_NJ17-37" xfId="2243"/>
    <cellStyle name="好_行政（人员）_民生政策最低支出需求_2014省级收入及财力12.12（更新后） 2" xfId="2244"/>
    <cellStyle name="常规 4 5" xfId="2245"/>
    <cellStyle name="常规 4 2 3" xfId="2246"/>
    <cellStyle name="差_2017年常委会" xfId="2247"/>
    <cellStyle name="差_缺口县区测算(财政部标准)_2014省级收入12.2（更新后） 2" xfId="2248"/>
    <cellStyle name="百_NJ17-42_四区预算报人大" xfId="2249"/>
    <cellStyle name="百_NJ17-37_四区预算报人大" xfId="2250"/>
    <cellStyle name="差_农林水和城市维护标准支出20080505－县区合计" xfId="2251"/>
    <cellStyle name="差_2010省级行政性收费专项收入批复_收入汇总" xfId="2252"/>
    <cellStyle name="千位分隔[0] 2 2" xfId="2253"/>
    <cellStyle name="输入 2 4" xfId="2254"/>
    <cellStyle name="差_农林水和城市维护标准支出20080505－县区合计_民生政策最低支出需求_财力性转移支付2010年预算参考数" xfId="2255"/>
    <cellStyle name="百_NJ17-39" xfId="2256"/>
    <cellStyle name="差_危改资金测算_2014省级收入及财力12.12（更新后） 2" xfId="2257"/>
    <cellStyle name="百_NJ17-39_四区预算报人大" xfId="2258"/>
    <cellStyle name="百_NJ17-47" xfId="2259"/>
    <cellStyle name="差_30云南 2" xfId="2260"/>
    <cellStyle name="差_省级明细_副本最新 3" xfId="2261"/>
    <cellStyle name="好_Material reprot In Dec (3)" xfId="2262"/>
    <cellStyle name="百_NJ17-47_四区预算报人大" xfId="2263"/>
    <cellStyle name="差_2007年结算已定项目对账单_2017年常委会" xfId="2264"/>
    <cellStyle name="百_NJ17-54" xfId="2265"/>
    <cellStyle name="差_卫生(按照总人口测算）—20080416" xfId="2266"/>
    <cellStyle name="差_2013省级预算附表 2" xfId="2267"/>
    <cellStyle name="百_NJ17-54_四区预算报人大" xfId="2268"/>
    <cellStyle name="差_商品交易所2006--2008年税收_省级财力12.12 2" xfId="2269"/>
    <cellStyle name="差_28四川_省级财力12.12 2" xfId="2270"/>
    <cellStyle name="差_县市旗测算-新科目（20080626）_县市旗测算-新科目（含人口规模效应）_财力性转移支付2010年预算参考数 2" xfId="2271"/>
    <cellStyle name="差_2011年预算表格2010.12.9_省级财力12.12 2" xfId="2272"/>
    <cellStyle name="百_NJ17-60_四区预算报人大" xfId="2273"/>
    <cellStyle name="好_财政厅编制用表（2011年报省人大）_收入汇总" xfId="2274"/>
    <cellStyle name="百_NJ17-62" xfId="2275"/>
    <cellStyle name="差_安徽 缺口县区测算(地方填报)1_2014省级收入12.2（更新后）" xfId="2276"/>
    <cellStyle name="百_NJ18-01_四区预算报人大" xfId="2277"/>
    <cellStyle name="百_NJ18-02_四区预算报人大" xfId="2278"/>
    <cellStyle name="好_行政公检法测算 2" xfId="2279"/>
    <cellStyle name="百_NJ18-04_四区预算报人大" xfId="2280"/>
    <cellStyle name="差_第五部分(才淼、饶永宏） 2" xfId="2281"/>
    <cellStyle name="好_行政(燃修费)_县市旗测算-新科目（含人口规模效应）_省级财力12.12" xfId="2282"/>
    <cellStyle name="差_县区合并测算20080421_省级财力12.12 2" xfId="2283"/>
    <cellStyle name="百_NJ18-10_四区预算报人大" xfId="2284"/>
    <cellStyle name="百_NJ18-05_四区预算报人大" xfId="2285"/>
    <cellStyle name="好_县市旗测算-新科目（20080627）_民生政策最低支出需求_财力性转移支付2010年预算参考数" xfId="2286"/>
    <cellStyle name="百_NJ18-11_四区预算报人大" xfId="2287"/>
    <cellStyle name="百_NJ18-06_四区预算报人大" xfId="2288"/>
    <cellStyle name="差_其他部门(按照总人口测算）—20080416_2014省级收入及财力12.12（更新后） 2" xfId="2289"/>
    <cellStyle name="百_NJ18-12" xfId="2290"/>
    <cellStyle name="百_NJ18-07" xfId="2291"/>
    <cellStyle name="百_NJ18-13_四区预算报人大" xfId="2292"/>
    <cellStyle name="百_NJ18-08_四区预算报人大" xfId="2293"/>
    <cellStyle name="差_27重庆_2014省级收入及财力12.12（更新后）" xfId="2294"/>
    <cellStyle name="百_NJ18-14" xfId="2295"/>
    <cellStyle name="百_NJ18-09" xfId="2296"/>
    <cellStyle name="差_教育(按照总人口测算）—20080416_不含人员经费系数_财力性转移支付2010年预算参考数" xfId="2297"/>
    <cellStyle name="好_人员工资和公用经费3 2" xfId="2298"/>
    <cellStyle name="差_2011年全省及省级预计12-31" xfId="2299"/>
    <cellStyle name="百_NJ18-14_四区预算报人大" xfId="2300"/>
    <cellStyle name="百_NJ18-09_四区预算报人大" xfId="2301"/>
    <cellStyle name="差_Book2_2014省级收入12.2（更新后） 2" xfId="2302"/>
    <cellStyle name="差_缺口县区测算(财政部标准)_2014省级收入12.2（更新后）" xfId="2303"/>
    <cellStyle name="百_NJ18-17" xfId="2304"/>
    <cellStyle name="好_2010.10.30" xfId="2305"/>
    <cellStyle name="百_NJ18-23_四区预算报人大" xfId="2306"/>
    <cellStyle name="百_NJ18-18_四区预算报人大" xfId="2307"/>
    <cellStyle name="百_NJ18-19" xfId="2308"/>
    <cellStyle name="差_省级明细_政府性基金人大会表格1稿_2017年预算草案（债务）" xfId="2309"/>
    <cellStyle name="差_财政厅编制用表（2011年报省人大）_2014省级收入12.2（更新后）" xfId="2310"/>
    <cellStyle name="差_22湖南 2 2" xfId="2311"/>
    <cellStyle name="百_NJ18-19_四区预算报人大" xfId="2312"/>
    <cellStyle name="百_NJ18-21" xfId="2313"/>
    <cellStyle name="差_电力公司增值税划转_省级财力12.12" xfId="2314"/>
    <cellStyle name="好_人员工资和公用经费" xfId="2315"/>
    <cellStyle name="百_NJ18-21_四区预算报人大" xfId="2316"/>
    <cellStyle name="百_NJ18-32" xfId="2317"/>
    <cellStyle name="百_NJ18-27" xfId="2318"/>
    <cellStyle name="差_Material reprot In Apr (2)" xfId="2319"/>
    <cellStyle name="百_NJ18-32_四区预算报人大" xfId="2320"/>
    <cellStyle name="百_NJ18-27_四区预算报人大" xfId="2321"/>
    <cellStyle name="好_同德_财力性转移支付2010年预算参考数 2" xfId="2322"/>
    <cellStyle name="好_2006年34青海_2014省级收入12.2（更新后） 2" xfId="2323"/>
    <cellStyle name="百_NJ18-33" xfId="2324"/>
    <cellStyle name="好_汇总表_2014省级收入12.2（更新后）" xfId="2325"/>
    <cellStyle name="百_NJ18-33_四区预算报人大" xfId="2326"/>
    <cellStyle name="好_县市旗测算-新科目（20080627） 2" xfId="2327"/>
    <cellStyle name="好_行政(燃修费)_不含人员经费系数_省级财力12.12" xfId="2328"/>
    <cellStyle name="百_NJ18-34" xfId="2329"/>
    <cellStyle name="差_2007结算与财力(6.2)_收入汇总" xfId="2330"/>
    <cellStyle name="差_文体广播事业(按照总人口测算）—20080416_县市旗测算-新科目（含人口规模效应）_省级财力12.12" xfId="2331"/>
    <cellStyle name="百_NJ18-34_四区预算报人大" xfId="2332"/>
    <cellStyle name="好_2010省级行政性收费专项收入批复_支出汇总" xfId="2333"/>
    <cellStyle name="差_12滨州_2014省级收入12.2（更新后） 2" xfId="2334"/>
    <cellStyle name="百_NJ18-39" xfId="2335"/>
    <cellStyle name="百_四区预算报人大" xfId="2336"/>
    <cellStyle name="差_12滨州_财力性转移支付2010年预算参考数 2" xfId="2337"/>
    <cellStyle name="差_市辖区测算20080510_民生政策最低支出需求_省级财力12.12 2" xfId="2338"/>
    <cellStyle name="百分比 2 2" xfId="2339"/>
    <cellStyle name="货_四区预算报人大" xfId="2340"/>
    <cellStyle name="差_县市旗测算20080508_不含人员经费系数_2014省级收入及财力12.12（更新后）" xfId="2341"/>
    <cellStyle name="百分比 5" xfId="2342"/>
    <cellStyle name="差_行政（人员） 2" xfId="2343"/>
    <cellStyle name="编号" xfId="2344"/>
    <cellStyle name="标题 1 5" xfId="2345"/>
    <cellStyle name="差_省级明细_冬梅3 2" xfId="2346"/>
    <cellStyle name="差_2008计算资料（8月5）" xfId="2347"/>
    <cellStyle name="好_Xl0000071 2" xfId="2348"/>
    <cellStyle name="差_12滨州_省级财力12.12" xfId="2349"/>
    <cellStyle name="标题 1 6" xfId="2350"/>
    <cellStyle name="标题 2 2 2" xfId="2351"/>
    <cellStyle name="标题 2 2 3" xfId="2352"/>
    <cellStyle name="差_省级明细_Xl0000068_收入汇总" xfId="2353"/>
    <cellStyle name="差_青海 缺口县区测算(地方填报)_省级财力12.12 2" xfId="2354"/>
    <cellStyle name="标题 2 2_1.3日 2017年预算草案 - 副本" xfId="2355"/>
    <cellStyle name="标题 2 3" xfId="2356"/>
    <cellStyle name="标题 2 3 2" xfId="2357"/>
    <cellStyle name="差_其他部门(按照总人口测算）—20080416_民生政策最低支出需求" xfId="2358"/>
    <cellStyle name="差_云南省2008年转移支付测算——州市本级考核部分及政策性测算_2014省级收入及财力12.12（更新后） 2" xfId="2359"/>
    <cellStyle name="差_1_2014省级收入及财力12.12（更新后）" xfId="2360"/>
    <cellStyle name="标题 2 4" xfId="2361"/>
    <cellStyle name="标题 2 5" xfId="2362"/>
    <cellStyle name="差_总人口 2" xfId="2363"/>
    <cellStyle name="标题 2 6" xfId="2364"/>
    <cellStyle name="差_农林水和城市维护标准支出20080505－县区合计_不含人员经费系数 2" xfId="2365"/>
    <cellStyle name="标题 3 2" xfId="2366"/>
    <cellStyle name="差_农林水和城市维护标准支出20080505－县区合计_县市旗测算-新科目（含人口规模效应）" xfId="2367"/>
    <cellStyle name="差_gdp 2 2" xfId="2368"/>
    <cellStyle name="标题 3 2 3" xfId="2369"/>
    <cellStyle name="差_行政（人员）_财力性转移支付2010年预算参考数" xfId="2370"/>
    <cellStyle name="标题 3 2_1.3日 2017年预算草案 - 副本" xfId="2371"/>
    <cellStyle name="差_县市旗测算-新科目（20080627）_2014省级收入及财力12.12（更新后）" xfId="2372"/>
    <cellStyle name="差_省级明细_Xl0000071_收入汇总" xfId="2373"/>
    <cellStyle name="标题 3 3" xfId="2374"/>
    <cellStyle name="差_县市旗测算-新科目（20080626）_不含人员经费系数_2014省级收入12.2（更新后） 2" xfId="2375"/>
    <cellStyle name="差_成本差异系数（含人口规模）_2014省级收入及财力12.12（更新后） 2" xfId="2376"/>
    <cellStyle name="差_行政(燃修费)_财力性转移支付2010年预算参考数" xfId="2377"/>
    <cellStyle name="标题 3 5" xfId="2378"/>
    <cellStyle name="好_2016年财政专项清理表 2" xfId="2379"/>
    <cellStyle name="差_20 2007年河南结算单_2017年常委会" xfId="2380"/>
    <cellStyle name="标题 3 6" xfId="2381"/>
    <cellStyle name="标题 4 2" xfId="2382"/>
    <cellStyle name="千位分隔 3" xfId="2383"/>
    <cellStyle name="标题 4 2 2" xfId="2384"/>
    <cellStyle name="差_2008年支出调整_2014省级收入12.2（更新后） 2" xfId="2385"/>
    <cellStyle name="标题 4 3 2" xfId="2386"/>
    <cellStyle name="差_人员工资和公用经费2_省级财力12.12 2" xfId="2387"/>
    <cellStyle name="千位分隔 4 2" xfId="2388"/>
    <cellStyle name="标题 4 4" xfId="2389"/>
    <cellStyle name="千位分隔 5" xfId="2390"/>
    <cellStyle name="标题 4 5" xfId="2391"/>
    <cellStyle name="千位分隔 6" xfId="2392"/>
    <cellStyle name="差_20 2007年河南结算单_附表1-6" xfId="2393"/>
    <cellStyle name="好_第一部分：综合全" xfId="2394"/>
    <cellStyle name="差_省级明细 3" xfId="2395"/>
    <cellStyle name="标题 5" xfId="2396"/>
    <cellStyle name="差_20 2007年河南结算单_附表1-6 2" xfId="2397"/>
    <cellStyle name="好_第一部分：综合全 2" xfId="2398"/>
    <cellStyle name="标题 5 2" xfId="2399"/>
    <cellStyle name="差_方案二 2" xfId="2400"/>
    <cellStyle name="好_复件 2012年地方财政公共预算分级平衡情况表（5 2" xfId="2401"/>
    <cellStyle name="标题 5_3.2017全省支出" xfId="2402"/>
    <cellStyle name="好_表一" xfId="2403"/>
    <cellStyle name="差_2008年支出调整_2014省级收入及财力12.12（更新后） 2" xfId="2404"/>
    <cellStyle name="标题 6 2" xfId="2405"/>
    <cellStyle name="标题 7" xfId="2406"/>
    <cellStyle name="差_缺口县区测算(财政部标准)_省级财力12.12 2" xfId="2407"/>
    <cellStyle name="好_行政(燃修费)_不含人员经费系数_财力性转移支付2010年预算参考数" xfId="2408"/>
    <cellStyle name="标题 8" xfId="2409"/>
    <cellStyle name="标题 8 2" xfId="2410"/>
    <cellStyle name="常规 2 7" xfId="2411"/>
    <cellStyle name="差_卫生(按照总人口测算）—20080416_民生政策最低支出需求_财力性转移支付2010年预算参考数" xfId="2412"/>
    <cellStyle name="好_0605石屏县_财力性转移支付2010年预算参考数" xfId="2413"/>
    <cellStyle name="标题 9" xfId="2414"/>
    <cellStyle name="差_测算结果_省级财力12.12" xfId="2415"/>
    <cellStyle name="差_卫生(按照总人口测算）—20080416_民生政策最低支出需求_财力性转移支付2010年预算参考数 2" xfId="2416"/>
    <cellStyle name="好_0605石屏县_财力性转移支付2010年预算参考数 2" xfId="2417"/>
    <cellStyle name="标题 9 2" xfId="2418"/>
    <cellStyle name="差_14安徽_财力性转移支付2010年预算参考数" xfId="2419"/>
    <cellStyle name="好_00省级(打印)" xfId="2420"/>
    <cellStyle name="好_汇总_财力性转移支付2010年预算参考数 2" xfId="2421"/>
    <cellStyle name="标题1" xfId="2422"/>
    <cellStyle name="差_14安徽_财力性转移支付2010年预算参考数 2" xfId="2423"/>
    <cellStyle name="好_00省级(打印) 2" xfId="2424"/>
    <cellStyle name="标题1 2" xfId="2425"/>
    <cellStyle name="差_2008年财政收支预算草案(1.4)_收入汇总" xfId="2426"/>
    <cellStyle name="差_汇总_省级财力12.12 2" xfId="2427"/>
    <cellStyle name="標準_N403TS印刷用" xfId="2428"/>
    <cellStyle name="部门" xfId="2429"/>
    <cellStyle name="差_同德" xfId="2430"/>
    <cellStyle name="部门 2" xfId="2431"/>
    <cellStyle name="差_同德 2" xfId="2432"/>
    <cellStyle name="差 2" xfId="2433"/>
    <cellStyle name="差 2 2" xfId="2434"/>
    <cellStyle name="差 2 3" xfId="2435"/>
    <cellStyle name="差 2 4" xfId="2436"/>
    <cellStyle name="差_2007年中央财政与河南省财政年终决算结算单_2014省级收入及财力12.12（更新后）" xfId="2437"/>
    <cellStyle name="差 2 4 2" xfId="2438"/>
    <cellStyle name="差_2007年中央财政与河南省财政年终决算结算单_2014省级收入及财力12.12（更新后） 2" xfId="2439"/>
    <cellStyle name="差_人员工资和公用经费_省级财力12.12" xfId="2440"/>
    <cellStyle name="差 2_3.2017全省支出" xfId="2441"/>
    <cellStyle name="常规 2 2" xfId="2442"/>
    <cellStyle name="差 3 2" xfId="2443"/>
    <cellStyle name="好_2008年财政收支预算草案(1.4)_收入汇总" xfId="2444"/>
    <cellStyle name="差 3 3" xfId="2445"/>
    <cellStyle name="差 3 3 2" xfId="2446"/>
    <cellStyle name="好_商品交易所2006--2008年税收_收入汇总" xfId="2447"/>
    <cellStyle name="好_2011年预算表格2010.12.9_收入汇总" xfId="2448"/>
    <cellStyle name="差 3 4" xfId="2449"/>
    <cellStyle name="注释 3_1.3日 2017年预算草案 - 副本" xfId="2450"/>
    <cellStyle name="差_0502通海县" xfId="2451"/>
    <cellStyle name="差_Xl0000621 2" xfId="2452"/>
    <cellStyle name="差_0502通海县 2" xfId="2453"/>
    <cellStyle name="差_0605石屏县" xfId="2454"/>
    <cellStyle name="差_其他部门(按照总人口测算）—20080416_民生政策最低支出需求_2014省级收入12.2（更新后）" xfId="2455"/>
    <cellStyle name="差_0605石屏县 2" xfId="2456"/>
    <cellStyle name="差_其他部门(按照总人口测算）—20080416_民生政策最低支出需求_2014省级收入12.2（更新后） 2" xfId="2457"/>
    <cellStyle name="差_0605石屏县_2014省级收入12.2（更新后） 2" xfId="2458"/>
    <cellStyle name="常规_南召" xfId="2459"/>
    <cellStyle name="强调文字颜色 3 2_3.2017全省支出" xfId="2460"/>
    <cellStyle name="差_0605石屏县_财力性转移支付2010年预算参考数" xfId="2461"/>
    <cellStyle name="差_0605石屏县_财力性转移支付2010年预算参考数 2" xfId="2462"/>
    <cellStyle name="好_省级收入" xfId="2463"/>
    <cellStyle name="差_Sheet1_全省基金收支 2" xfId="2464"/>
    <cellStyle name="差_0605石屏县_省级财力12.12" xfId="2465"/>
    <cellStyle name="差_Book1_2017-市本级报人大样表-10-14" xfId="2466"/>
    <cellStyle name="差_0605石屏县_省级财力12.12 2" xfId="2467"/>
    <cellStyle name="差_2010省级行政性收费专项收入批复" xfId="2468"/>
    <cellStyle name="差_2007年结算已定项目对账单_2014省级收入12.2（更新后）" xfId="2469"/>
    <cellStyle name="差_07临沂" xfId="2470"/>
    <cellStyle name="好_2012年省级平衡简表（用）" xfId="2471"/>
    <cellStyle name="差_09黑龙江 2" xfId="2472"/>
    <cellStyle name="差_09黑龙江_2014省级收入12.2（更新后）" xfId="2473"/>
    <cellStyle name="差_09黑龙江_2014省级收入12.2（更新后） 2" xfId="2474"/>
    <cellStyle name="差_09黑龙江_2014省级收入及财力12.12（更新后）" xfId="2475"/>
    <cellStyle name="貨幣_AB.REC09" xfId="2476"/>
    <cellStyle name="差_09黑龙江_2014省级收入及财力12.12（更新后） 2" xfId="2477"/>
    <cellStyle name="差_09黑龙江_财力性转移支付2010年预算参考数 2" xfId="2478"/>
    <cellStyle name="差_09黑龙江_省级财力12.12" xfId="2479"/>
    <cellStyle name="差_测算结果汇总_省级财力12.12" xfId="2480"/>
    <cellStyle name="着色 6 2 2" xfId="2481"/>
    <cellStyle name="差_1 2" xfId="2482"/>
    <cellStyle name="差_34青海_2014省级收入12.2（更新后）" xfId="2483"/>
    <cellStyle name="差_1_2014省级收入12.2（更新后）" xfId="2484"/>
    <cellStyle name="差_同德_2014省级收入及财力12.12（更新后）" xfId="2485"/>
    <cellStyle name="差_1_2014省级收入12.2（更新后） 2" xfId="2486"/>
    <cellStyle name="好_行政公检法测算_民生政策最低支出需求_财力性转移支付2010年预算参考数" xfId="2487"/>
    <cellStyle name="常规_人大报告附表1-7（2013）_人大附表-9-14" xfId="2488"/>
    <cellStyle name="差_1_2014省级收入及财力12.12（更新后） 2" xfId="2489"/>
    <cellStyle name="超链接 2" xfId="2490"/>
    <cellStyle name="差_1_省级财力12.12" xfId="2491"/>
    <cellStyle name="差_县市旗测算-新科目（20080627）_2014省级收入12.2（更新后）" xfId="2492"/>
    <cellStyle name="超链接 2 2" xfId="2493"/>
    <cellStyle name="差_1_省级财力12.12 2" xfId="2494"/>
    <cellStyle name="差_1110洱源县" xfId="2495"/>
    <cellStyle name="差_1110洱源县 2" xfId="2496"/>
    <cellStyle name="差_20111127汇报附表（8张）_收入汇总" xfId="2497"/>
    <cellStyle name="差_省电力2008年 工作表" xfId="2498"/>
    <cellStyle name="差_1110洱源县_2014省级收入12.2（更新后） 2" xfId="2499"/>
    <cellStyle name="常规 11 3" xfId="2500"/>
    <cellStyle name="差_1110洱源县_省级财力12.12" xfId="2501"/>
    <cellStyle name="差_11大理" xfId="2502"/>
    <cellStyle name="差_11大理 2" xfId="2503"/>
    <cellStyle name="好_省级明细_副本最新_收入汇总" xfId="2504"/>
    <cellStyle name="差_县市旗测算20080508" xfId="2505"/>
    <cellStyle name="差_市辖区测算-新科目（20080626）_不含人员经费系数_2014省级收入及财力12.12（更新后） 2" xfId="2506"/>
    <cellStyle name="差_11大理_2014省级收入12.2（更新后）" xfId="2507"/>
    <cellStyle name="差_人员工资和公用经费_2014省级收入及财力12.12（更新后）" xfId="2508"/>
    <cellStyle name="好_2008年支出核定 2" xfId="2509"/>
    <cellStyle name="差_11大理_2014省级收入12.2（更新后） 2" xfId="2510"/>
    <cellStyle name="差_人员工资和公用经费_2014省级收入及财力12.12（更新后） 2" xfId="2511"/>
    <cellStyle name="差_市辖区测算-新科目（20080626）_2014省级收入12.2（更新后） 2" xfId="2512"/>
    <cellStyle name="差_11大理_2014省级收入及财力12.12（更新后）" xfId="2513"/>
    <cellStyle name="差_11大理_2014省级收入及财力12.12（更新后） 2" xfId="2514"/>
    <cellStyle name="差_2009年省对市县转移支付测算表(9.27)" xfId="2515"/>
    <cellStyle name="差_2008年全省汇总收支计算表_2014省级收入及财力12.12（更新后） 2" xfId="2516"/>
    <cellStyle name="差_11大理_财力性转移支付2010年预算参考数" xfId="2517"/>
    <cellStyle name="差_市辖区测算-新科目（20080626）_县市旗测算-新科目（含人口规模效应）_2014省级收入及财力12.12（更新后）" xfId="2518"/>
    <cellStyle name="差_2007年结算已定项目对账单_附表1-6" xfId="2519"/>
    <cellStyle name="差_2009年省对市县转移支付测算表(9.27) 2" xfId="2520"/>
    <cellStyle name="差_11大理_财力性转移支付2010年预算参考数 2" xfId="2521"/>
    <cellStyle name="差_市辖区测算-新科目（20080626）_县市旗测算-新科目（含人口规模效应）_2014省级收入及财力12.12（更新后） 2" xfId="2522"/>
    <cellStyle name="差_11大理_省级财力12.12 2" xfId="2523"/>
    <cellStyle name="差_2006年22湖南_2014省级收入12.2（更新后）" xfId="2524"/>
    <cellStyle name="差_12滨州_2014省级收入及财力12.12（更新后）" xfId="2525"/>
    <cellStyle name="差_2006年22湖南_2014省级收入12.2（更新后） 2" xfId="2526"/>
    <cellStyle name="差_12滨州_2014省级收入及财力12.12（更新后） 2" xfId="2527"/>
    <cellStyle name="差_其他部门(按照总人口测算）—20080416_县市旗测算-新科目（含人口规模效应）_2014省级收入12.2（更新后）" xfId="2528"/>
    <cellStyle name="差_14安徽" xfId="2529"/>
    <cellStyle name="差_14安徽_2014省级收入12.2（更新后）" xfId="2530"/>
    <cellStyle name="差_Sheet1_省级支出" xfId="2531"/>
    <cellStyle name="差_14安徽_2014省级收入及财力12.12（更新后） 2" xfId="2532"/>
    <cellStyle name="差_测算总表_2014省级收入及财力12.12（更新后）" xfId="2533"/>
    <cellStyle name="差_1604月报" xfId="2534"/>
    <cellStyle name="差_2" xfId="2535"/>
    <cellStyle name="差_省级明细_代编全省支出预算修改_支出汇总" xfId="2536"/>
    <cellStyle name="着色 6 3" xfId="2537"/>
    <cellStyle name="差_2 2" xfId="2538"/>
    <cellStyle name="好_2010年收入预测表（20091219)）_支出汇总" xfId="2539"/>
    <cellStyle name="差_2.2017全省收入" xfId="2540"/>
    <cellStyle name="强调文字颜色 4 4 2" xfId="2541"/>
    <cellStyle name="差_2_2014省级收入12.2（更新后） 2" xfId="2542"/>
    <cellStyle name="差_文体广播事业(按照总人口测算）—20080416_不含人员经费系数_财力性转移支付2010年预算参考数 2" xfId="2543"/>
    <cellStyle name="差_2_2014省级收入及财力12.12（更新后）" xfId="2544"/>
    <cellStyle name="好_2009年结算（最终）_收入汇总" xfId="2545"/>
    <cellStyle name="差_2_财力性转移支付2010年预算参考数 2" xfId="2546"/>
    <cellStyle name="好_汇总_2014省级收入及财力12.12（更新后）" xfId="2547"/>
    <cellStyle name="好_Book2" xfId="2548"/>
    <cellStyle name="强调文字颜色 6 2" xfId="2549"/>
    <cellStyle name="好_云南省2008年转移支付测算——州市本级考核部分及政策性测算 2" xfId="2550"/>
    <cellStyle name="差_2_省级财力12.12 2" xfId="2551"/>
    <cellStyle name="差_2010年收入预测表（20091230)）_基金汇总" xfId="2552"/>
    <cellStyle name="差_20 2007年河南结算单" xfId="2553"/>
    <cellStyle name="差_财力（李处长）_2014省级收入12.2（更新后）" xfId="2554"/>
    <cellStyle name="差_行政(燃修费)_县市旗测算-新科目（含人口规模效应）_2014省级收入12.2（更新后） 2" xfId="2555"/>
    <cellStyle name="差_2010年收入预测表（20091218)）_收入汇总" xfId="2556"/>
    <cellStyle name="差_20 2007年河南结算单 2" xfId="2557"/>
    <cellStyle name="差_20 2007年河南结算单 3" xfId="2558"/>
    <cellStyle name="差_22湖南_2014省级收入12.2（更新后） 2" xfId="2559"/>
    <cellStyle name="差_20 2007年河南结算单_2013省级预算附表 2" xfId="2560"/>
    <cellStyle name="差_20 2007年河南结算单_2014省级收入12.2（更新后）" xfId="2561"/>
    <cellStyle name="差_行政(燃修费)_不含人员经费系数_2014省级收入及财力12.12（更新后） 2" xfId="2562"/>
    <cellStyle name="差_20 2007年河南结算单_2014省级收入及财力12.12（更新后）" xfId="2563"/>
    <cellStyle name="差_危改资金测算_省级财力12.12 2" xfId="2564"/>
    <cellStyle name="差_20 2007年河南结算单_2014省级收入及财力12.12（更新后） 2" xfId="2565"/>
    <cellStyle name="差_省级明细_Xl0000068_基金汇总" xfId="2566"/>
    <cellStyle name="差_20 2007年河南结算单_2017年预算草案（债务）" xfId="2567"/>
    <cellStyle name="差_2016年财政总决算生成表全套0417 -平衡表 2" xfId="2568"/>
    <cellStyle name="好_2006年27重庆_2014省级收入及财力12.12（更新后） 2" xfId="2569"/>
    <cellStyle name="差_20 2007年河南结算单_基金汇总" xfId="2570"/>
    <cellStyle name="差_2010省对市县转移支付测算表(10-21）" xfId="2571"/>
    <cellStyle name="好_2009年省对市县转移支付测算表(9.27)_省级财力12.12 2" xfId="2572"/>
    <cellStyle name="差_20 2007年河南结算单_省级财力12.12" xfId="2573"/>
    <cellStyle name="差_文体广播事业(按照总人口测算）—20080416_县市旗测算-新科目（含人口规模效应） 2" xfId="2574"/>
    <cellStyle name="差_2010省对市县转移支付测算表(10-21） 2" xfId="2575"/>
    <cellStyle name="差_20 2007年河南结算单_省级财力12.12 2" xfId="2576"/>
    <cellStyle name="差_省级明细_基金最新" xfId="2577"/>
    <cellStyle name="差_20 2007年河南结算单_支出汇总" xfId="2578"/>
    <cellStyle name="好_教育(按照总人口测算）—20080416_不含人员经费系数" xfId="2579"/>
    <cellStyle name="差_2006年22湖南 2" xfId="2580"/>
    <cellStyle name="差_2008计算资料（8月11日终稿） 2" xfId="2581"/>
    <cellStyle name="差_2006年22湖南_2014省级收入及财力12.12（更新后）" xfId="2582"/>
    <cellStyle name="差_2006年22湖南_财力性转移支付2010年预算参考数" xfId="2583"/>
    <cellStyle name="差_2006年22湖南_省级财力12.12 2" xfId="2584"/>
    <cellStyle name="差_2007年中央财政与河南省财政年终决算结算单_收入汇总" xfId="2585"/>
    <cellStyle name="差_2009年结算（最终）_支出汇总" xfId="2586"/>
    <cellStyle name="差_2006年27重庆 2 2" xfId="2587"/>
    <cellStyle name="差_Sheet1_2014省级收入及财力12.12（更新后） 2" xfId="2588"/>
    <cellStyle name="差_2007年收支情况及2008年收支预计表(汇总表)_财力性转移支付2010年预算参考数 2" xfId="2589"/>
    <cellStyle name="好_河南省----2009-05-21（补充数据）_2014省级收入12.2（更新后）" xfId="2590"/>
    <cellStyle name="差_2006年27重庆_2014省级收入12.2（更新后）" xfId="2591"/>
    <cellStyle name="差_2006年27重庆_2014省级收入12.2（更新后） 2" xfId="2592"/>
    <cellStyle name="输入 3" xfId="2593"/>
    <cellStyle name="常规 2 9" xfId="2594"/>
    <cellStyle name="差_2006年27重庆_财力性转移支付2010年预算参考数 2" xfId="2595"/>
    <cellStyle name="差_2006年27重庆_省级财力12.12" xfId="2596"/>
    <cellStyle name="好_2007年一般预算支出剔除_财力性转移支付2010年预算参考数" xfId="2597"/>
    <cellStyle name="差_27重庆" xfId="2598"/>
    <cellStyle name="好_河南省----2009-05-21（补充数据）_省级财力12.12" xfId="2599"/>
    <cellStyle name="差_2006年27重庆_省级财力12.12 2" xfId="2600"/>
    <cellStyle name="好_2007年一般预算支出剔除_财力性转移支付2010年预算参考数 2" xfId="2601"/>
    <cellStyle name="差_27重庆 2" xfId="2602"/>
    <cellStyle name="好_河南省----2009-05-21（补充数据）_省级财力12.12 2" xfId="2603"/>
    <cellStyle name="差_2006年28四川 2" xfId="2604"/>
    <cellStyle name="差_行政公检法测算_不含人员经费系数_省级财力12.12 2" xfId="2605"/>
    <cellStyle name="差_财政厅编制用表（2011年报省人大）_省级财力12.12" xfId="2606"/>
    <cellStyle name="差_2006年28四川 2 2" xfId="2607"/>
    <cellStyle name="差_2006年28四川_财力性转移支付2010年预算参考数 2" xfId="2608"/>
    <cellStyle name="好_测算结果汇总_财力性转移支付2010年预算参考数 2" xfId="2609"/>
    <cellStyle name="差_2006年34青海" xfId="2610"/>
    <cellStyle name="好_缺口县区测算(财政部标准) 2" xfId="2611"/>
    <cellStyle name="好_2007一般预算支出口径剔除表_2014省级收入及财力12.12（更新后） 2" xfId="2612"/>
    <cellStyle name="差_2006年34青海 2" xfId="2613"/>
    <cellStyle name="差_20河南(财政部2010年县级基本财力测算数据)_2014省级收入及财力12.12（更新后） 2" xfId="2614"/>
    <cellStyle name="差_2006年34青海_2014省级收入12.2（更新后）" xfId="2615"/>
    <cellStyle name="好_省级明细_Book1_2017年预算草案（债务）" xfId="2616"/>
    <cellStyle name="好_分县成本差异系数_财力性转移支付2010年预算参考数" xfId="2617"/>
    <cellStyle name="差_2006年34青海_2014省级收入及财力12.12（更新后）" xfId="2618"/>
    <cellStyle name="差_行政（人员）_民生政策最低支出需求_2014省级收入12.2（更新后）" xfId="2619"/>
    <cellStyle name="差_2006年34青海_财力性转移支付2010年预算参考数 2" xfId="2620"/>
    <cellStyle name="好_22湖南_省级财力12.12 2" xfId="2621"/>
    <cellStyle name="差_行政公检法测算_县市旗测算-新科目（含人口规模效应）_2014省级收入及财力12.12（更新后） 2" xfId="2622"/>
    <cellStyle name="差_2006年34青海_省级财力12.12 2" xfId="2623"/>
    <cellStyle name="好_省级明细_Xl0000068_2017年预算草案（债务）" xfId="2624"/>
    <cellStyle name="差_2006年全省财力计算表（中央、决算）" xfId="2625"/>
    <cellStyle name="差_2006年全省财力计算表（中央、决算） 2" xfId="2626"/>
    <cellStyle name="差_市辖区测算-新科目（20080626）" xfId="2627"/>
    <cellStyle name="差_津补贴保障测算（2010.3.19）_2014省级收入12.2（更新后）" xfId="2628"/>
    <cellStyle name="差_2006年水利统计指标统计表 2" xfId="2629"/>
    <cellStyle name="差_2006年水利统计指标统计表_2014省级收入12.2（更新后） 2" xfId="2630"/>
    <cellStyle name="差_Book1_收入汇总" xfId="2631"/>
    <cellStyle name="差_2006年水利统计指标统计表_2014省级收入及财力12.12（更新后） 2" xfId="2632"/>
    <cellStyle name="差_教育(按照总人口测算）—20080416_2014省级收入12.2（更新后） 2" xfId="2633"/>
    <cellStyle name="差_县区合并测算20080423(按照各省比重）_县市旗测算-新科目（含人口规模效应）_财力性转移支付2010年预算参考数 2" xfId="2634"/>
    <cellStyle name="差_2011年预算表格2010.12.9_2017年常委会" xfId="2635"/>
    <cellStyle name="差_县市旗测算-新科目（20080627）_民生政策最低支出需求_财力性转移支付2010年预算参考数" xfId="2636"/>
    <cellStyle name="差_商品交易所2006--2008年税收_2017年常委会" xfId="2637"/>
    <cellStyle name="差_2006年水利统计指标统计表_财力性转移支付2010年预算参考数 2" xfId="2638"/>
    <cellStyle name="差_2006年水利统计指标统计表_省级财力12.12" xfId="2639"/>
    <cellStyle name="差_2006年水利统计指标统计表_省级财力12.12 2" xfId="2640"/>
    <cellStyle name="差_2007结算与财力(6.2)" xfId="2641"/>
    <cellStyle name="差_2007结算与财力(6.2)_支出汇总" xfId="2642"/>
    <cellStyle name="差_2007年结算已定项目对账单" xfId="2643"/>
    <cellStyle name="差_2007年结算已定项目对账单 2" xfId="2644"/>
    <cellStyle name="差_2007年结算已定项目对账单 3" xfId="2645"/>
    <cellStyle name="好_省级明细_副本1.2 3" xfId="2646"/>
    <cellStyle name="好_2_财力性转移支付2010年预算参考数" xfId="2647"/>
    <cellStyle name="差_2007年结算已定项目对账单_2013省级预算附表" xfId="2648"/>
    <cellStyle name="差_县区合并测算20080421_县市旗测算-新科目（含人口规模效应）_2014省级收入及财力12.12（更新后）" xfId="2649"/>
    <cellStyle name="差_2007年结算已定项目对账单_2013省级预算附表 2" xfId="2650"/>
    <cellStyle name="差_2007年结算已定项目对账单_2014省级收入及财力12.12（更新后）" xfId="2651"/>
    <cellStyle name="差_河南省----2009-05-21（补充数据）_收入汇总" xfId="2652"/>
    <cellStyle name="差_2007年结算已定项目对账单_2014省级收入及财力12.12（更新后） 2" xfId="2653"/>
    <cellStyle name="差_其他部门(按照总人口测算）—20080416_2014省级收入12.2（更新后）" xfId="2654"/>
    <cellStyle name="差_河南省----2009-05-21（补充数据）_支出汇总" xfId="2655"/>
    <cellStyle name="差_2007年结算已定项目对账单_2017年预算草案（债务）" xfId="2656"/>
    <cellStyle name="差_省级明细_Xl0000068 2" xfId="2657"/>
    <cellStyle name="差_2007年结算已定项目对账单_附表1-6 2" xfId="2658"/>
    <cellStyle name="差_2009年省对市县转移支付测算表(9.27) 2 2" xfId="2659"/>
    <cellStyle name="差_2007年结算已定项目对账单_收入汇总" xfId="2660"/>
    <cellStyle name="差_2016年预算表格（公式）" xfId="2661"/>
    <cellStyle name="好_省级明细_副本1.2_支出汇总" xfId="2662"/>
    <cellStyle name="差_2007年结算已定项目对账单_支出汇总" xfId="2663"/>
    <cellStyle name="差_财力（李处长）_省级财力12.12" xfId="2664"/>
    <cellStyle name="差_2007年中央财政与河南省财政年终决算结算单_2014省级收入12.2（更新后）" xfId="2665"/>
    <cellStyle name="差_2007年收支情况及2008年收支预计表(汇总表) 2" xfId="2666"/>
    <cellStyle name="差_Book1_支出汇总" xfId="2667"/>
    <cellStyle name="差_省级明细_6.2017省本级支出" xfId="2668"/>
    <cellStyle name="差_卫生(按照总人口测算）—20080416_民生政策最低支出需求_2014省级收入及财力12.12（更新后）" xfId="2669"/>
    <cellStyle name="差_2007年收支情况及2008年收支预计表(汇总表)_2014省级收入12.2（更新后） 2" xfId="2670"/>
    <cellStyle name="好_0605石屏县_2014省级收入及财力12.12（更新后）" xfId="2671"/>
    <cellStyle name="好_县市旗测算-新科目（20080627）_民生政策最低支出需求 2" xfId="2672"/>
    <cellStyle name="差_其他部门(按照总人口测算）—20080416_县市旗测算-新科目（含人口规模效应）_2014省级收入及财力12.12（更新后）" xfId="2673"/>
    <cellStyle name="差_2007年收支情况及2008年收支预计表(汇总表)_2014省级收入及财力12.12（更新后） 2" xfId="2674"/>
    <cellStyle name="好_2006年水利统计指标统计表" xfId="2675"/>
    <cellStyle name="差_Sheet1_2014省级收入及财力12.12（更新后）" xfId="2676"/>
    <cellStyle name="差_2007年收支情况及2008年收支预计表(汇总表)_财力性转移支付2010年预算参考数" xfId="2677"/>
    <cellStyle name="差_34青海_1_2014省级收入及财力12.12（更新后） 2" xfId="2678"/>
    <cellStyle name="好_2012年结余使用 2" xfId="2679"/>
    <cellStyle name="差_2007年收支情况及2008年收支预计表(汇总表)_省级财力12.12" xfId="2680"/>
    <cellStyle name="好_1_2014省级收入12.2（更新后） 2" xfId="2681"/>
    <cellStyle name="差_2007年收支情况及2008年收支预计表(汇总表)_省级财力12.12 2" xfId="2682"/>
    <cellStyle name="差_2007年一般预算支出剔除_2014省级收入12.2（更新后）" xfId="2683"/>
    <cellStyle name="差_2008计算资料（8月11日终稿）" xfId="2684"/>
    <cellStyle name="差_2007年一般预算支出剔除_2014省级收入12.2（更新后） 2" xfId="2685"/>
    <cellStyle name="差_县区合并测算20080421_不含人员经费系数_财力性转移支付2010年预算参考数" xfId="2686"/>
    <cellStyle name="差_2007年一般预算支出剔除_2014省级收入及财力12.12（更新后）" xfId="2687"/>
    <cellStyle name="差_2007年一般预算支出剔除_2014省级收入及财力12.12（更新后） 2" xfId="2688"/>
    <cellStyle name="好_34青海_2014省级收入12.2（更新后）" xfId="2689"/>
    <cellStyle name="差_2007年一般预算支出剔除_财力性转移支付2010年预算参考数" xfId="2690"/>
    <cellStyle name="差_测算结果汇总 2" xfId="2691"/>
    <cellStyle name="差_2007年一般预算支出剔除_省级财力12.12" xfId="2692"/>
    <cellStyle name="检查单元格 2 3" xfId="2693"/>
    <cellStyle name="差_测算结果汇总 2 2" xfId="2694"/>
    <cellStyle name="差_分县成本差异系数_2014省级收入12.2（更新后）" xfId="2695"/>
    <cellStyle name="差_2007年一般预算支出剔除_省级财力12.12 2" xfId="2696"/>
    <cellStyle name="好_Material reprot In Apr (2)" xfId="2697"/>
    <cellStyle name="差_2007年中央财政与河南省财政年终决算结算单 2" xfId="2698"/>
    <cellStyle name="差_Book2_省级财力12.12 2" xfId="2699"/>
    <cellStyle name="差_2007年中央财政与河南省财政年终决算结算单 3" xfId="2700"/>
    <cellStyle name="差_2007年中央财政与河南省财政年终决算结算单_2013省级预算附表" xfId="2701"/>
    <cellStyle name="差_2007年中央财政与河南省财政年终决算结算单_2013省级预算附表 2" xfId="2702"/>
    <cellStyle name="差_成本差异系数" xfId="2703"/>
    <cellStyle name="好_省级明细" xfId="2704"/>
    <cellStyle name="差_2007年中央财政与河南省财政年终决算结算单_2017年常委会" xfId="2705"/>
    <cellStyle name="差_2007年中央财政与河南省财政年终决算结算单_2017年预算草案（债务）" xfId="2706"/>
    <cellStyle name="差_财政供养人员 2" xfId="2707"/>
    <cellStyle name="差_2007年中央财政与河南省财政年终决算结算单_附表1-6" xfId="2708"/>
    <cellStyle name="常规 11 2" xfId="2709"/>
    <cellStyle name="差_2007年中央财政与河南省财政年终决算结算单_附表1-6 2" xfId="2710"/>
    <cellStyle name="常规 11 2 2" xfId="2711"/>
    <cellStyle name="差_科室未支汇总表（一般）" xfId="2712"/>
    <cellStyle name="差_2007年中央财政与河南省财政年终决算结算单_省级财力12.12 2" xfId="2713"/>
    <cellStyle name="差_2007一般预算支出口径剔除表_2014省级收入12.2（更新后）" xfId="2714"/>
    <cellStyle name="差_2007一般预算支出口径剔除表_2014省级收入及财力12.12（更新后）" xfId="2715"/>
    <cellStyle name="差_2007一般预算支出口径剔除表_2014省级收入及财力12.12（更新后） 2" xfId="2716"/>
    <cellStyle name="好_云南省2008年转移支付测算——州市本级考核部分及政策性测算_财力性转移支付2010年预算参考数" xfId="2717"/>
    <cellStyle name="差_2007一般预算支出口径剔除表_财力性转移支付2010年预算参考数 2" xfId="2718"/>
    <cellStyle name="差_Sheet1_1" xfId="2719"/>
    <cellStyle name="差_2007一般预算支出口径剔除表_省级财力12.12 2" xfId="2720"/>
    <cellStyle name="差_河南 缺口县区测算(地方填报)_财力性转移支付2010年预算参考数 2" xfId="2721"/>
    <cellStyle name="差_附表 2 2" xfId="2722"/>
    <cellStyle name="差_2008结算与财力(最终)" xfId="2723"/>
    <cellStyle name="好_2008年支出调整_省级财力12.12" xfId="2724"/>
    <cellStyle name="差_2008经常性收入 2" xfId="2725"/>
    <cellStyle name="差_2008年财政收支预算草案(1.4)" xfId="2726"/>
    <cellStyle name="差_2008年财政收支预算草案(1.4) 2" xfId="2727"/>
    <cellStyle name="差_2008年财政收支预算草案(1.4)_支出汇总" xfId="2728"/>
    <cellStyle name="差_2008年全省汇总收支计算表" xfId="2729"/>
    <cellStyle name="差_27重庆_2014省级收入及财力12.12（更新后） 2" xfId="2730"/>
    <cellStyle name="差_2008年全省汇总收支计算表_2014省级收入12.2（更新后）" xfId="2731"/>
    <cellStyle name="差_2008年全省汇总收支计算表_2014省级收入12.2（更新后） 2" xfId="2732"/>
    <cellStyle name="好_2006年34青海_财力性转移支付2010年预算参考数" xfId="2733"/>
    <cellStyle name="差_省属监狱人员级别表(驻外)_收入汇总" xfId="2734"/>
    <cellStyle name="差_34青海 2" xfId="2735"/>
    <cellStyle name="差_2008年全省汇总收支计算表_财力性转移支付2010年预算参考数" xfId="2736"/>
    <cellStyle name="好_县市旗测算20080508_不含人员经费系数 2" xfId="2737"/>
    <cellStyle name="好_国有资本经营预算（2011年报省人大）_支出汇总" xfId="2738"/>
    <cellStyle name="差_2008年全省汇总收支计算表_省级财力12.12" xfId="2739"/>
    <cellStyle name="差_Book1_2013省级预算附表" xfId="2740"/>
    <cellStyle name="好_行政公检法测算_不含人员经费系数_2014省级收入及财力12.12（更新后）" xfId="2741"/>
    <cellStyle name="差_2008年全省汇总收支计算表_省级财力12.12 2" xfId="2742"/>
    <cellStyle name="差_2008年一般预算支出预计" xfId="2743"/>
    <cellStyle name="差_县区合并测算20080423(按照各省比重） 2 2" xfId="2744"/>
    <cellStyle name="好_核定人数对比_2014省级收入12.2（更新后）" xfId="2745"/>
    <cellStyle name="差_2008年一般预算支出预计 2" xfId="2746"/>
    <cellStyle name="差_2008年预计支出与2007年对比" xfId="2747"/>
    <cellStyle name="差_2008年预计支出与2007年对比 2" xfId="2748"/>
    <cellStyle name="差_2008年支出核定" xfId="2749"/>
    <cellStyle name="好_22.2017年全省基金支出 2" xfId="2750"/>
    <cellStyle name="差_2008年支出调整" xfId="2751"/>
    <cellStyle name="差_2008年支出调整 2" xfId="2752"/>
    <cellStyle name="好_自行调整差异系数顺序_财力性转移支付2010年预算参考数" xfId="2753"/>
    <cellStyle name="差_方案二" xfId="2754"/>
    <cellStyle name="好_复件 2012年地方财政公共预算分级平衡情况表（5" xfId="2755"/>
    <cellStyle name="差_2008年支出调整_2014省级收入及财力12.12（更新后）" xfId="2756"/>
    <cellStyle name="差_2008年支出调整_财力性转移支付2010年预算参考数" xfId="2757"/>
    <cellStyle name="差_2008年支出调整_省级财力12.12" xfId="2758"/>
    <cellStyle name="好_2010年收入预测表（20091219)）" xfId="2759"/>
    <cellStyle name="差_2009年财力测算情况11.19_基金汇总" xfId="2760"/>
    <cellStyle name="差_2009年财力测算情况11.19_支出汇总" xfId="2761"/>
    <cellStyle name="差_成本差异系数_2014省级收入12.2（更新后）" xfId="2762"/>
    <cellStyle name="好_09黑龙江_2014省级收入及财力12.12（更新后） 2" xfId="2763"/>
    <cellStyle name="差_2009年结算（最终）" xfId="2764"/>
    <cellStyle name="差_财力差异计算表(不含非农业区)_2014省级收入12.2（更新后） 2" xfId="2765"/>
    <cellStyle name="好_检验表（调整后）" xfId="2766"/>
    <cellStyle name="好_Material reprot In Feb (2)" xfId="2767"/>
    <cellStyle name="好_2012年省级一般预算收入计划" xfId="2768"/>
    <cellStyle name="好_Xl0000336 2" xfId="2769"/>
    <cellStyle name="差_2009年结算（最终）_2017年常委会" xfId="2770"/>
    <cellStyle name="好_分析缺口率" xfId="2771"/>
    <cellStyle name="差_2009年结算（最终）_收入汇总" xfId="2772"/>
    <cellStyle name="差_2009年省对市县转移支付测算表(9.27)_2014省级收入12.2（更新后）" xfId="2773"/>
    <cellStyle name="差_2009年省对市县转移支付测算表(9.27)_2014省级收入12.2（更新后） 2" xfId="2774"/>
    <cellStyle name="差_2009年省对市县转移支付测算表(9.27)_2014省级收入及财力12.12（更新后） 2" xfId="2775"/>
    <cellStyle name="差_县市旗测算-新科目（20080627）_不含人员经费系数_财力性转移支付2010年预算参考数 2" xfId="2776"/>
    <cellStyle name="差_2009年省与市县结算（最终）" xfId="2777"/>
    <cellStyle name="好_20 2007年河南结算单_2017年常委会" xfId="2778"/>
    <cellStyle name="差_2009年省与市县结算（最终） 2" xfId="2779"/>
    <cellStyle name="差_2009全省决算表（批复后）" xfId="2780"/>
    <cellStyle name="差_省级明细_冬梅3_基金汇总" xfId="2781"/>
    <cellStyle name="好_Xl0000071_基金汇总" xfId="2782"/>
    <cellStyle name="好_2007年结算已定项目对账单_2017年常委会" xfId="2783"/>
    <cellStyle name="差_2010年 - 现金预算 v.2 170909（华润燃气）" xfId="2784"/>
    <cellStyle name="好_省级明细_Xl0000068_收入汇总" xfId="2785"/>
    <cellStyle name="好_行政(燃修费)_县市旗测算-新科目（含人口规模效应）_财力性转移支付2010年预算参考数" xfId="2786"/>
    <cellStyle name="差_2010年收入预测表（20091218)）_2017年常委会" xfId="2787"/>
    <cellStyle name="差_20河南(财政部2010年县级基本财力测算数据)" xfId="2788"/>
    <cellStyle name="差_Book1_3" xfId="2789"/>
    <cellStyle name="差_2010年收入预测表（20091218)）_基金汇总" xfId="2790"/>
    <cellStyle name="好_分县成本差异系数_不含人员经费系数_2014省级收入12.2（更新后）" xfId="2791"/>
    <cellStyle name="差_县区合并测算20080423(按照各省比重）_县市旗测算-新科目（含人口规模效应）" xfId="2792"/>
    <cellStyle name="差_2010年收入预测表（20091219)）" xfId="2793"/>
    <cellStyle name="差_2010年收入预测表（20091230)）" xfId="2794"/>
    <cellStyle name="差_2010年收入预测表（20091230)）_2017年常委会" xfId="2795"/>
    <cellStyle name="差_2010年收入预测表（20091230)）_收入汇总" xfId="2796"/>
    <cellStyle name="差_2010省对市县转移支付测算表(10-21）_2014省级收入及财力12.12（更新后）" xfId="2797"/>
    <cellStyle name="好_5.2017省本级收入" xfId="2798"/>
    <cellStyle name="差_省级国有资本经营预算表 2" xfId="2799"/>
    <cellStyle name="差_2010省对市县转移支付测算表(10-21）_2014省级收入及财力12.12（更新后） 2" xfId="2800"/>
    <cellStyle name="好_5.2017省本级收入 2" xfId="2801"/>
    <cellStyle name="差_财政供养人员_2014省级收入及财力12.12（更新后）" xfId="2802"/>
    <cellStyle name="差_2010省对市县转移支付测算表(10-21）_省级财力12.12" xfId="2803"/>
    <cellStyle name="差_财政供养人员_2014省级收入及财力12.12（更新后） 2" xfId="2804"/>
    <cellStyle name="好_附表_2014省级收入及财力12.12（更新后）" xfId="2805"/>
    <cellStyle name="差_2010省对市县转移支付测算表(10-21）_省级财力12.12 2" xfId="2806"/>
    <cellStyle name="适中 2" xfId="2807"/>
    <cellStyle name="好_22湖南_财力性转移支付2010年预算参考数" xfId="2808"/>
    <cellStyle name="差_2010省级行政性收费专项收入批复_2017年常委会" xfId="2809"/>
    <cellStyle name="差_核定人数对比_财力性转移支付2010年预算参考数" xfId="2810"/>
    <cellStyle name="差_市辖区测算20080510_不含人员经费系数_2014省级收入及财力12.12（更新后） 2" xfId="2811"/>
    <cellStyle name="差_2010省级行政性收费专项收入批复_基金汇总" xfId="2812"/>
    <cellStyle name="差_财政厅编制用表（2011年报省人大）_2017年预算草案（债务）" xfId="2813"/>
    <cellStyle name="差_2010省级行政性收费专项收入批复_支出汇总" xfId="2814"/>
    <cellStyle name="差_青海 缺口县区测算(地方填报)_2014省级收入及财力12.12（更新后） 2" xfId="2815"/>
    <cellStyle name="好_2006年水利统计指标统计表_财力性转移支付2010年预算参考数 2" xfId="2816"/>
    <cellStyle name="差_20111127汇报附表（8张）" xfId="2817"/>
    <cellStyle name="差_2011年财政收支预算草案2011.1.14" xfId="2818"/>
    <cellStyle name="好_不含人员经费系数" xfId="2819"/>
    <cellStyle name="差_Book1_1" xfId="2820"/>
    <cellStyle name="差_2011年全省及省级预计2011-12-12" xfId="2821"/>
    <cellStyle name="差_2011年全省及省级预计2011-12-12_支出汇总" xfId="2822"/>
    <cellStyle name="差_2011年预算表格2010.12.9" xfId="2823"/>
    <cellStyle name="差_商品交易所2006--2008年税收" xfId="2824"/>
    <cellStyle name="差_28四川" xfId="2825"/>
    <cellStyle name="警告文本 2 2" xfId="2826"/>
    <cellStyle name="好_20河南(财政部2010年县级基本财力测算数据)_2014省级收入12.2（更新后） 2" xfId="2827"/>
    <cellStyle name="好_34青海_1_2014省级收入12.2（更新后）" xfId="2828"/>
    <cellStyle name="差_2012年国有资本经营预算收支总表" xfId="2829"/>
    <cellStyle name="差_商品交易所2006--2008年税收_2013省级预算附表" xfId="2830"/>
    <cellStyle name="好_34青海_2014省级收入及财力12.12（更新后）" xfId="2831"/>
    <cellStyle name="好_28四川_2014省级收入12.2（更新后） 2" xfId="2832"/>
    <cellStyle name="差_2011年预算表格2010.12.9_2013省级预算附表" xfId="2833"/>
    <cellStyle name="差_2011年预算表格2010.12.9_2014省级收入及财力12.12（更新后）" xfId="2834"/>
    <cellStyle name="好_省电力2008年 工作表_支出汇总" xfId="2835"/>
    <cellStyle name="差_商品交易所2006--2008年税收_2014省级收入及财力12.12（更新后）" xfId="2836"/>
    <cellStyle name="差_28四川_2014省级收入及财力12.12（更新后）" xfId="2837"/>
    <cellStyle name="千位[0]" xfId="2838"/>
    <cellStyle name="差_2011年预算表格2010.12.9_2014省级收入及财力12.12（更新后） 2" xfId="2839"/>
    <cellStyle name="差_商品交易所2006--2008年税收_2014省级收入及财力12.12（更新后） 2" xfId="2840"/>
    <cellStyle name="差_28四川_2014省级收入及财力12.12（更新后） 2" xfId="2841"/>
    <cellStyle name="差_商品交易所2006--2008年税收_2017年预算草案（债务）" xfId="2842"/>
    <cellStyle name="好_测算结果_2014省级收入及财力12.12（更新后）" xfId="2843"/>
    <cellStyle name="差_2011年预算表格2010.12.9_2017年预算草案（债务）" xfId="2844"/>
    <cellStyle name="好_28四川 2" xfId="2845"/>
    <cellStyle name="差_2011年预算表格2010.12.9_附表1-6 2" xfId="2846"/>
    <cellStyle name="差_商品交易所2006--2008年税收_附表1-6 2" xfId="2847"/>
    <cellStyle name="差_2011年预算表格2010.12.9_基金汇总" xfId="2848"/>
    <cellStyle name="差_汇总表4_财力性转移支付2010年预算参考数" xfId="2849"/>
    <cellStyle name="差_商品交易所2006--2008年税收_基金汇总" xfId="2850"/>
    <cellStyle name="差_2011年预算表格2010.12.9_收入汇总" xfId="2851"/>
    <cellStyle name="差_商品交易所2006--2008年税收_收入汇总" xfId="2852"/>
    <cellStyle name="差_2011年预算大表11-26" xfId="2853"/>
    <cellStyle name="差_2011年预算大表11-26 2" xfId="2854"/>
    <cellStyle name="差_2011年预算大表11-26 3" xfId="2855"/>
    <cellStyle name="好_2011年预算大表11-26" xfId="2856"/>
    <cellStyle name="差_平邑 2 2" xfId="2857"/>
    <cellStyle name="差_教育(按照总人口测算）—20080416_不含人员经费系数_2014省级收入及财力12.12（更新后） 2" xfId="2858"/>
    <cellStyle name="差_2011年预算大表11-26_2017年常委会" xfId="2859"/>
    <cellStyle name="差_津补贴保障测算(5.21)" xfId="2860"/>
    <cellStyle name="好_material report in May" xfId="2861"/>
    <cellStyle name="好_县市旗测算-新科目（20080626）_民生政策最低支出需求_财力性转移支付2010年预算参考数 2" xfId="2862"/>
    <cellStyle name="好_财力（李处长）_2014省级收入12.2（更新后）" xfId="2863"/>
    <cellStyle name="差_农林水和城市维护标准支出20080505－县区合计_县市旗测算-新科目（含人口规模效应）_省级财力12.12 2" xfId="2864"/>
    <cellStyle name="差_2011年预算大表11-26_收入汇总" xfId="2865"/>
    <cellStyle name="差_农林水和城市维护标准支出20080505－县区合计_民生政策最低支出需求_财力性转移支付2010年预算参考数 2" xfId="2866"/>
    <cellStyle name="差_县区合并测算20080421_民生政策最低支出需求_财力性转移支付2010年预算参考数" xfId="2867"/>
    <cellStyle name="输入 2 4 2" xfId="2868"/>
    <cellStyle name="差_2011年预算大表11-26_支出汇总" xfId="2869"/>
    <cellStyle name="千位分隔[0] 2 2 2" xfId="2870"/>
    <cellStyle name="差_2012-2013年经常性收入预测（1.1新口径）" xfId="2871"/>
    <cellStyle name="好_青海 缺口县区测算(地方填报) 2" xfId="2872"/>
    <cellStyle name="差_2012年省级平衡表" xfId="2873"/>
    <cellStyle name="差_河南省----2009-05-21（补充数据）_基金汇总" xfId="2874"/>
    <cellStyle name="差_2012年省级平衡表 2" xfId="2875"/>
    <cellStyle name="好_1_2014省级收入及财力12.12（更新后）" xfId="2876"/>
    <cellStyle name="差_2012年省级一般预算收入计划" xfId="2877"/>
    <cellStyle name="差_20140228114517645" xfId="2878"/>
    <cellStyle name="差_Book1_2" xfId="2879"/>
    <cellStyle name="差_20160105省级2016年预算情况表（最新）" xfId="2880"/>
    <cellStyle name="差_20160105省级2016年预算情况表（最新） 3" xfId="2881"/>
    <cellStyle name="差_其他部门(按照总人口测算）—20080416 2 2" xfId="2882"/>
    <cellStyle name="差_20160105省级2016年预算情况表（最新）_支出汇总" xfId="2883"/>
    <cellStyle name="差_县区合并测算20080421_不含人员经费系数_2014省级收入12.2（更新后）" xfId="2884"/>
    <cellStyle name="差_2016年财政专项清理表" xfId="2885"/>
    <cellStyle name="差_县区合并测算20080421_不含人员经费系数_2014省级收入12.2（更新后） 2" xfId="2886"/>
    <cellStyle name="差_2016年财政专项清理表 2" xfId="2887"/>
    <cellStyle name="差_财力差异计算表(不含非农业区)_省级财力12.12 2" xfId="2888"/>
    <cellStyle name="差_2016年财政总决算生成表全套0417 -平衡表" xfId="2889"/>
    <cellStyle name="好_2006年27重庆_2014省级收入及财力12.12（更新后）" xfId="2890"/>
    <cellStyle name="差_2016年结算与财力5.17" xfId="2891"/>
    <cellStyle name="差_2016年预算表格（公式） 2" xfId="2892"/>
    <cellStyle name="差_2016省级收入1.3" xfId="2893"/>
    <cellStyle name="好_Sheet1_2014省级收入12.2（更新后） 2" xfId="2894"/>
    <cellStyle name="好_津补贴保障测算(5.21)_2017年常委会" xfId="2895"/>
    <cellStyle name="差_2016省级收入1.3 2" xfId="2896"/>
    <cellStyle name="差_20170103省级2017年预算情况表" xfId="2897"/>
    <cellStyle name="差_Xl0000302" xfId="2898"/>
    <cellStyle name="好_缺口县区测算_财力性转移支付2010年预算参考数 2" xfId="2899"/>
    <cellStyle name="差_县区合并测算20080421_县市旗测算-新科目（含人口规模效应）" xfId="2900"/>
    <cellStyle name="后继超级链接 2" xfId="2901"/>
    <cellStyle name="差_20170103省级2017年预算情况表 2" xfId="2902"/>
    <cellStyle name="差_Xl0000302 2" xfId="2903"/>
    <cellStyle name="差_县区合并测算20080421_县市旗测算-新科目（含人口规模效应） 2" xfId="2904"/>
    <cellStyle name="差_20河南" xfId="2905"/>
    <cellStyle name="差_20河南 2" xfId="2906"/>
    <cellStyle name="差_20河南(财政部2010年县级基本财力测算数据)_2014省级收入及财力12.12（更新后）" xfId="2907"/>
    <cellStyle name="差_20河南(财政部2010年县级基本财力测算数据)_省级财力12.12" xfId="2908"/>
    <cellStyle name="差_20河南_2014省级收入12.2（更新后） 2" xfId="2909"/>
    <cellStyle name="差_20河南_财力性转移支付2010年预算参考数" xfId="2910"/>
    <cellStyle name="差_20河南_财力性转移支付2010年预算参考数 2" xfId="2911"/>
    <cellStyle name="差_20河南_省级财力12.12" xfId="2912"/>
    <cellStyle name="差_20河南省" xfId="2913"/>
    <cellStyle name="差_分析缺口率_2014省级收入12.2（更新后）" xfId="2914"/>
    <cellStyle name="差_20河南省 2" xfId="2915"/>
    <cellStyle name="差_分析缺口率_2014省级收入12.2（更新后） 2" xfId="2916"/>
    <cellStyle name="差_21.2017年全省基金收入 2" xfId="2917"/>
    <cellStyle name="好_2011年预算表格2010.12.9_2013省级预算附表" xfId="2918"/>
    <cellStyle name="差_22.2017年全省基金支出" xfId="2919"/>
    <cellStyle name="好_2011年预算表格2010.12.9_2013省级预算附表 2" xfId="2920"/>
    <cellStyle name="差_22.2017年全省基金支出 2" xfId="2921"/>
    <cellStyle name="差_22湖南" xfId="2922"/>
    <cellStyle name="好_530623_2006年县级财政报表附表" xfId="2923"/>
    <cellStyle name="差_县市旗测算-新科目（20080627）_不含人员经费系数_2014省级收入及财力12.12（更新后） 2" xfId="2924"/>
    <cellStyle name="好_省级明细_2017年财政收支预算" xfId="2925"/>
    <cellStyle name="差_省级明细_政府性基金人大会表格1稿_收入汇总" xfId="2926"/>
    <cellStyle name="差_22湖南_财力性转移支付2010年预算参考数 2" xfId="2927"/>
    <cellStyle name="差_山东省民生支出标准_财力性转移支付2010年预算参考数" xfId="2928"/>
    <cellStyle name="差_27重庆 2 2" xfId="2929"/>
    <cellStyle name="差_27重庆_2014省级收入12.2（更新后） 2" xfId="2930"/>
    <cellStyle name="好_09黑龙江_财力性转移支付2010年预算参考数" xfId="2931"/>
    <cellStyle name="好_2007一般预算支出口径剔除表_财力性转移支付2010年预算参考数 2" xfId="2932"/>
    <cellStyle name="差_27重庆_财力性转移支付2010年预算参考数" xfId="2933"/>
    <cellStyle name="差_27重庆_财力性转移支付2010年预算参考数 2" xfId="2934"/>
    <cellStyle name="差_27重庆_省级财力12.12" xfId="2935"/>
    <cellStyle name="差_缺口县区测算_财力性转移支付2010年预算参考数" xfId="2936"/>
    <cellStyle name="差_27重庆_省级财力12.12 2" xfId="2937"/>
    <cellStyle name="差_缺口县区测算_财力性转移支付2010年预算参考数 2" xfId="2938"/>
    <cellStyle name="差_28四川_财力性转移支付2010年预算参考数" xfId="2939"/>
    <cellStyle name="好_2007年收支情况及2008年收支预计表(汇总表)" xfId="2940"/>
    <cellStyle name="差_28四川_财力性转移支付2010年预算参考数 2" xfId="2941"/>
    <cellStyle name="差_30云南" xfId="2942"/>
    <cellStyle name="差_30云南 2 2" xfId="2943"/>
    <cellStyle name="差_30云南_1" xfId="2944"/>
    <cellStyle name="差_财政厅编制用表（2011年报省人大）_2013省级预算附表" xfId="2945"/>
    <cellStyle name="差_30云南_1_2014省级收入12.2（更新后）" xfId="2946"/>
    <cellStyle name="差_财政厅编制用表（2011年报省人大）_2013省级预算附表 2" xfId="2947"/>
    <cellStyle name="差_30云南_1_2014省级收入12.2（更新后） 2" xfId="2948"/>
    <cellStyle name="差_30云南_1_2014省级收入及财力12.12（更新后）" xfId="2949"/>
    <cellStyle name="差_30云南_1_2014省级收入及财力12.12（更新后） 2" xfId="2950"/>
    <cellStyle name="好_城建部门 2" xfId="2951"/>
    <cellStyle name="差_33甘肃" xfId="2952"/>
    <cellStyle name="好_Book1_3" xfId="2953"/>
    <cellStyle name="差_农林水和城市维护标准支出20080505－县区合计_民生政策最低支出需求_省级财力12.12" xfId="2954"/>
    <cellStyle name="好_河南 缺口县区测算(地方填报)" xfId="2955"/>
    <cellStyle name="差_自行调整差异系数顺序_省级财力12.12 2" xfId="2956"/>
    <cellStyle name="差_34青海_1_2014省级收入12.2（更新后）" xfId="2957"/>
    <cellStyle name="好_2_省级财力12.12" xfId="2958"/>
    <cellStyle name="差_34青海_1_2014省级收入12.2（更新后） 2" xfId="2959"/>
    <cellStyle name="好_河南 缺口县区测算(地方填报) 2" xfId="2960"/>
    <cellStyle name="差_34青海_1_2014省级收入及财力12.12（更新后）" xfId="2961"/>
    <cellStyle name="好_2012年结余使用" xfId="2962"/>
    <cellStyle name="差_34青海_1_财力性转移支付2010年预算参考数" xfId="2963"/>
    <cellStyle name="差_34青海_1_财力性转移支付2010年预算参考数 2" xfId="2964"/>
    <cellStyle name="差_测算结果汇总_省级财力12.12 2" xfId="2965"/>
    <cellStyle name="差_34青海_2014省级收入12.2（更新后） 2" xfId="2966"/>
    <cellStyle name="差_34青海_2014省级收入及财力12.12（更新后） 2" xfId="2967"/>
    <cellStyle name="差_34青海_财力性转移支付2010年预算参考数" xfId="2968"/>
    <cellStyle name="常规 5" xfId="2969"/>
    <cellStyle name="差_34青海_财力性转移支付2010年预算参考数 2" xfId="2970"/>
    <cellStyle name="常规 5 2" xfId="2971"/>
    <cellStyle name="差_34青海_省级财力12.12 2" xfId="2972"/>
    <cellStyle name="差_410927000_台前县_2014省级收入12.2（更新后）" xfId="2973"/>
    <cellStyle name="差_410927000_台前县_2014省级收入及财力12.12（更新后）" xfId="2974"/>
    <cellStyle name="好_2006年27重庆_省级财力12.12 2" xfId="2975"/>
    <cellStyle name="好_省属监狱人员级别表(驻外)_基金汇总" xfId="2976"/>
    <cellStyle name="差_行政公检法测算_不含人员经费系数" xfId="2977"/>
    <cellStyle name="差_5.2017省本级收入 2" xfId="2978"/>
    <cellStyle name="差_530629_2006年县级财政报表附表" xfId="2979"/>
    <cellStyle name="差_530629_2006年县级财政报表附表 2" xfId="2980"/>
    <cellStyle name="差_缺口县区测算(按核定人数)" xfId="2981"/>
    <cellStyle name="差_县市旗测算-新科目（20080626）" xfId="2982"/>
    <cellStyle name="差_成本差异系数（含人口规模）_省级财力12.12 2" xfId="2983"/>
    <cellStyle name="适中 2 3" xfId="2984"/>
    <cellStyle name="差_6.2017省本级支出" xfId="2985"/>
    <cellStyle name="强调文字颜色 3 2 2" xfId="2986"/>
    <cellStyle name="差_6.2017省本级支出 2" xfId="2987"/>
    <cellStyle name="差_Book1_2012-2013年经常性收入预测（1.1新口径）" xfId="2988"/>
    <cellStyle name="差_Book1_2012-2013年经常性收入预测（1.1新口径） 2" xfId="2989"/>
    <cellStyle name="差_Book1_2012年省级平衡简表（用）" xfId="2990"/>
    <cellStyle name="差_Book1_2016年结算与财力5.17" xfId="2991"/>
    <cellStyle name="差_Book1_2017年常委会" xfId="2992"/>
    <cellStyle name="好_2011年预算表格2010.12.9_省级财力12.12 2" xfId="2993"/>
    <cellStyle name="差_财力（李处长）" xfId="2994"/>
    <cellStyle name="好_20160105省级2016年预算情况表（最新） 2" xfId="2995"/>
    <cellStyle name="差_Book1_5.2017省本级收入" xfId="2996"/>
    <cellStyle name="差_汇总表_2014省级收入及财力12.12（更新后） 2" xfId="2997"/>
    <cellStyle name="差_Book1_5.2017省本级收入 2" xfId="2998"/>
    <cellStyle name="好_2009年财力测算情况11.19_2017年常委会" xfId="2999"/>
    <cellStyle name="差_Book1_财力性转移支付2010年预算参考数" xfId="3000"/>
    <cellStyle name="差_Xl0000335" xfId="3001"/>
    <cellStyle name="差_Book1_附表1-6" xfId="3002"/>
    <cellStyle name="好_2014年12月财政月报" xfId="3003"/>
    <cellStyle name="差_Book2 2" xfId="3004"/>
    <cellStyle name="汇总 2" xfId="3005"/>
    <cellStyle name="好_2006年水利统计指标统计表_财力性转移支付2010年预算参考数" xfId="3006"/>
    <cellStyle name="好_人员工资和公用经费2_财力性转移支付2010年预算参考数 2" xfId="3007"/>
    <cellStyle name="好_2007年结算已定项目对账单_2014省级收入12.2（更新后） 2" xfId="3008"/>
    <cellStyle name="差_青海 缺口县区测算(地方填报)_2014省级收入及财力12.12（更新后）" xfId="3009"/>
    <cellStyle name="差_Book2_2014省级收入及财力12.12（更新后） 2" xfId="3010"/>
    <cellStyle name="差_Book2_财力性转移支付2010年预算参考数" xfId="3011"/>
    <cellStyle name="差_卫生部门_2014省级收入12.2（更新后）" xfId="3012"/>
    <cellStyle name="好_文体广播事业(按照总人口测算）—20080416_县市旗测算-新科目（含人口规模效应）" xfId="3013"/>
    <cellStyle name="差_Book2_财力性转移支付2010年预算参考数 2" xfId="3014"/>
    <cellStyle name="差_卫生部门_2014省级收入12.2（更新后） 2" xfId="3015"/>
    <cellStyle name="好_其他部门(按照总人口测算）—20080416_不含人员经费系数" xfId="3016"/>
    <cellStyle name="借出原因" xfId="3017"/>
    <cellStyle name="好_文体广播事业(按照总人口测算）—20080416_县市旗测算-新科目（含人口规模效应） 2" xfId="3018"/>
    <cellStyle name="差_Book2_省级财力12.12" xfId="3019"/>
    <cellStyle name="差_M01-2(州市补助收入)" xfId="3020"/>
    <cellStyle name="差_M01-2(州市补助收入) 2" xfId="3021"/>
    <cellStyle name="差_material report in Jul" xfId="3022"/>
    <cellStyle name="差_material report in Jun" xfId="3023"/>
    <cellStyle name="好_Book1_基金汇总" xfId="3024"/>
    <cellStyle name="差_material report in May" xfId="3025"/>
    <cellStyle name="差_Material reprot In Dec" xfId="3026"/>
    <cellStyle name="差_Material reprot In Feb (2)" xfId="3027"/>
    <cellStyle name="差_人员工资和公用经费3" xfId="3028"/>
    <cellStyle name="差_河南省----2009-05-21（补充数据）_附表1-6" xfId="3029"/>
    <cellStyle name="差_Sheet1_1 2" xfId="3030"/>
    <cellStyle name="差_河南 缺口县区测算(地方填报白)_财力性转移支付2010年预算参考数 2" xfId="3031"/>
    <cellStyle name="差_Sheet1_2" xfId="3032"/>
    <cellStyle name="差_Sheet1_2 2" xfId="3033"/>
    <cellStyle name="差_Sheet1_Sheet2" xfId="3034"/>
    <cellStyle name="差_Sheet1_Sheet2 2" xfId="3035"/>
    <cellStyle name="差_Sheet1_省级财力12.12 2" xfId="3036"/>
    <cellStyle name="差_附表_省级财力12.12" xfId="3037"/>
    <cellStyle name="差_Sheet1_省级收入" xfId="3038"/>
    <cellStyle name="好_22湖南" xfId="3039"/>
    <cellStyle name="差_Sheet1_省级收入 2" xfId="3040"/>
    <cellStyle name="好_22湖南 2" xfId="3041"/>
    <cellStyle name="差_Sheet2" xfId="3042"/>
    <cellStyle name="差_附表_2014省级收入及财力12.12（更新后）" xfId="3043"/>
    <cellStyle name="差_Sheet2_1" xfId="3044"/>
    <cellStyle name="差_Sheet2_1 2" xfId="3045"/>
    <cellStyle name="差_Xl0000068 3" xfId="3046"/>
    <cellStyle name="差_Xl0000068_2017年预算草案（债务）" xfId="3047"/>
    <cellStyle name="差_Xl0000071 3" xfId="3048"/>
    <cellStyle name="差_Xl0000071_2017年预算草案（债务）" xfId="3049"/>
    <cellStyle name="差_Xl0000071_基金汇总" xfId="3050"/>
    <cellStyle name="好_material report in Jul" xfId="3051"/>
    <cellStyle name="差_Xl0000071_支出汇总" xfId="3052"/>
    <cellStyle name="好_国有资本经营预算（2011年报省人大）_2013省级预算附表 2" xfId="3053"/>
    <cellStyle name="差_Xl0000335 2" xfId="3054"/>
    <cellStyle name="差_Xl0000336" xfId="3055"/>
    <cellStyle name="差_Xl0000336 2" xfId="3056"/>
    <cellStyle name="差_Xl0000621" xfId="3057"/>
    <cellStyle name="差_安徽 缺口县区测算(地方填报)1 2" xfId="3058"/>
    <cellStyle name="常规 23_5.2017省本级收入" xfId="3059"/>
    <cellStyle name="差_安徽 缺口县区测算(地方填报)1_2014省级收入12.2（更新后） 2" xfId="3060"/>
    <cellStyle name="好_核定人数下发表_2014省级收入12.2（更新后）" xfId="3061"/>
    <cellStyle name="好_20河南_财力性转移支付2010年预算参考数 2" xfId="3062"/>
    <cellStyle name="好_34青海_1_省级财力12.12 2" xfId="3063"/>
    <cellStyle name="差_安徽 缺口县区测算(地方填报)1_省级财力12.12" xfId="3064"/>
    <cellStyle name="差_不含人员经费系数 2 2" xfId="3065"/>
    <cellStyle name="差_不含人员经费系数_2014省级收入12.2（更新后） 2" xfId="3066"/>
    <cellStyle name="差_附表_财力性转移支付2010年预算参考数 2" xfId="3067"/>
    <cellStyle name="好_2007年结算已定项目对账单_2014省级收入及财力12.12（更新后） 2" xfId="3068"/>
    <cellStyle name="差_不含人员经费系数_省级财力12.12" xfId="3069"/>
    <cellStyle name="差_不含人员经费系数_省级财力12.12 2" xfId="3070"/>
    <cellStyle name="差_财力（李处长）_2014省级收入12.2（更新后） 2" xfId="3071"/>
    <cellStyle name="差_财力（李处长）_2014省级收入及财力12.12（更新后）" xfId="3072"/>
    <cellStyle name="差_财力（李处长）_2014省级收入及财力12.12（更新后） 2" xfId="3073"/>
    <cellStyle name="差_财力差异计算表(不含非农业区)" xfId="3074"/>
    <cellStyle name="差_财力差异计算表(不含非农业区) 2" xfId="3075"/>
    <cellStyle name="差_财力差异计算表(不含非农业区)_2014省级收入12.2（更新后）" xfId="3076"/>
    <cellStyle name="差_电力公司增值税划转_省级财力12.12 2" xfId="3077"/>
    <cellStyle name="好_人员工资和公用经费 2" xfId="3078"/>
    <cellStyle name="差_财力差异计算表(不含非农业区)_省级财力12.12" xfId="3079"/>
    <cellStyle name="差_财政供养人员" xfId="3080"/>
    <cellStyle name="差_财政厅编制用表（2011年报省人大）_2014省级收入及财力12.12（更新后） 2" xfId="3081"/>
    <cellStyle name="差_财政厅编制用表（2011年报省人大）_2017年常委会" xfId="3082"/>
    <cellStyle name="好_追加科目情况表" xfId="3083"/>
    <cellStyle name="差_财政厅编制用表（2011年报省人大）_附表1-6" xfId="3084"/>
    <cellStyle name="差_平邑_2014省级收入及财力12.12（更新后） 2" xfId="3085"/>
    <cellStyle name="差_文体广播事业(按照总人口测算）—20080416_民生政策最低支出需求_2014省级收入及财力12.12（更新后）" xfId="3086"/>
    <cellStyle name="差_财政厅编制用表（2011年报省人大）_附表1-6 2" xfId="3087"/>
    <cellStyle name="差_财政厅编制用表（2011年报省人大）_省级财力12.12 2" xfId="3088"/>
    <cellStyle name="差_测算结果" xfId="3089"/>
    <cellStyle name="差_云南 缺口县区测算(地方填报)_2014省级收入及财力12.12（更新后）" xfId="3090"/>
    <cellStyle name="差_测算结果_2014省级收入12.2（更新后）" xfId="3091"/>
    <cellStyle name="好_核定人数下发表_2014省级收入12.2（更新后） 2" xfId="3092"/>
    <cellStyle name="差_测算结果_2014省级收入12.2（更新后） 2" xfId="3093"/>
    <cellStyle name="差_测算结果_财力性转移支付2010年预算参考数" xfId="3094"/>
    <cellStyle name="差_测算结果汇总_2014省级收入12.2（更新后）" xfId="3095"/>
    <cellStyle name="烹拳_ +Foil &amp; -FOIL &amp; PAPER" xfId="3096"/>
    <cellStyle name="差_测算结果汇总_2014省级收入12.2（更新后） 2" xfId="3097"/>
    <cellStyle name="好_2008年财政收支预算草案(1.4)_2017年预算草案（债务）" xfId="3098"/>
    <cellStyle name="差_测算结果汇总_2014省级收入及财力12.12（更新后）" xfId="3099"/>
    <cellStyle name="差_测算总表 2" xfId="3100"/>
    <cellStyle name="差_测算总表_省级财力12.12" xfId="3101"/>
    <cellStyle name="差_市辖区测算20080510_县市旗测算-新科目（含人口规模效应）_财力性转移支付2010年预算参考数 2" xfId="3102"/>
    <cellStyle name="好_省电力2008年 工作表 2" xfId="3103"/>
    <cellStyle name="常规 5 3" xfId="3104"/>
    <cellStyle name="差_成本差异系数（含人口规模） 2" xfId="3105"/>
    <cellStyle name="好_20111127汇报附表（8张）_基金汇总" xfId="3106"/>
    <cellStyle name="差_成本差异系数（含人口规模）_2014省级收入12.2（更新后） 2" xfId="3107"/>
    <cellStyle name="差_成本差异系数（含人口规模）_2014省级收入及财力12.12（更新后）" xfId="3108"/>
    <cellStyle name="差_缺口县区测算(按2007支出增长25%测算)_2014省级收入及财力12.12（更新后） 2" xfId="3109"/>
    <cellStyle name="好_2010省对市县转移支付测算表(10-21）_2014省级收入12.2（更新后） 2" xfId="3110"/>
    <cellStyle name="差_成本差异系数（含人口规模）_省级财力12.12" xfId="3111"/>
    <cellStyle name="好_科室未支汇总表（基金） 2" xfId="3112"/>
    <cellStyle name="差_县市旗测算20080508 2 2" xfId="3113"/>
    <cellStyle name="差_成本差异系数_2014省级收入12.2（更新后） 2" xfId="3114"/>
    <cellStyle name="差_河南 缺口县区测算(地方填报白)_2014省级收入12.2（更新后）" xfId="3115"/>
    <cellStyle name="差_成本差异系数_2014省级收入及财力12.12（更新后）" xfId="3116"/>
    <cellStyle name="差_成本差异系数_2014省级收入及财力12.12（更新后） 2" xfId="3117"/>
    <cellStyle name="差_成本差异系数_省级财力12.12" xfId="3118"/>
    <cellStyle name="差_自行调整差异系数顺序_财力性转移支付2010年预算参考数 2" xfId="3119"/>
    <cellStyle name="差_县区合并测算20080421_县市旗测算-新科目（含人口规模效应）_省级财力12.12" xfId="3120"/>
    <cellStyle name="差_成本差异系数_省级财力12.12 2" xfId="3121"/>
    <cellStyle name="差_第五部分(才淼、饶永宏）" xfId="3122"/>
    <cellStyle name="差_县区合并测算20080421_省级财力12.12" xfId="3123"/>
    <cellStyle name="好_2016-2017全省国资预算" xfId="3124"/>
    <cellStyle name="差_第一部分：综合全" xfId="3125"/>
    <cellStyle name="差_电力公司增值税划转" xfId="3126"/>
    <cellStyle name="差_电力公司增值税划转_2014省级收入及财力12.12（更新后）" xfId="3127"/>
    <cellStyle name="差_省级明细_20171207-2018年预算草案 2" xfId="3128"/>
    <cellStyle name="好_2006年34青海_省级财力12.12" xfId="3129"/>
    <cellStyle name="差_人员工资和公用经费" xfId="3130"/>
    <cellStyle name="差_电力公司增值税划转_2014省级收入及财力12.12（更新后） 2" xfId="3131"/>
    <cellStyle name="差_分析缺口率 2" xfId="3132"/>
    <cellStyle name="差_分析缺口率_财力性转移支付2010年预算参考数" xfId="3133"/>
    <cellStyle name="差_省级明细_全省收入代编最新_支出汇总" xfId="3134"/>
    <cellStyle name="好_Xl0000621 2" xfId="3135"/>
    <cellStyle name="公司标准表" xfId="3136"/>
    <cellStyle name="差_分析缺口率_财力性转移支付2010年预算参考数 2" xfId="3137"/>
    <cellStyle name="差_分析缺口率_省级财力12.12 2" xfId="3138"/>
    <cellStyle name="计算 2 3" xfId="3139"/>
    <cellStyle name="差_分县成本差异系数" xfId="3140"/>
    <cellStyle name="差_分县成本差异系数 2" xfId="3141"/>
    <cellStyle name="差_分县成本差异系数 2 2" xfId="3142"/>
    <cellStyle name="差_分县成本差异系数_2014省级收入及财力12.12（更新后） 2" xfId="3143"/>
    <cellStyle name="好_核定人数下发表_省级财力12.12 2" xfId="3144"/>
    <cellStyle name="差_分县成本差异系数_不含人员经费系数" xfId="3145"/>
    <cellStyle name="差_分县成本差异系数_不含人员经费系数 2" xfId="3146"/>
    <cellStyle name="差_分县成本差异系数_不含人员经费系数_财力性转移支付2010年预算参考数" xfId="3147"/>
    <cellStyle name="差_云南 缺口县区测算(地方填报) 2" xfId="3148"/>
    <cellStyle name="差_分县成本差异系数_不含人员经费系数_财力性转移支付2010年预算参考数 2" xfId="3149"/>
    <cellStyle name="差_分县成本差异系数_不含人员经费系数_省级财力12.12" xfId="3150"/>
    <cellStyle name="好_省级明细_Book1 2" xfId="3151"/>
    <cellStyle name="差_分县成本差异系数_财力性转移支付2010年预算参考数" xfId="3152"/>
    <cellStyle name="差_分县成本差异系数_财力性转移支付2010年预算参考数 2" xfId="3153"/>
    <cellStyle name="差_分县成本差异系数_民生政策最低支出需求" xfId="3154"/>
    <cellStyle name="强调文字颜色 6 2 5" xfId="3155"/>
    <cellStyle name="差_分县成本差异系数_民生政策最低支出需求_2014省级收入及财力12.12（更新后）" xfId="3156"/>
    <cellStyle name="好_2016年中原银行税收基数短收市县负担情况表 2" xfId="3157"/>
    <cellStyle name="好_34青海_1_2014省级收入及财力12.12（更新后） 2" xfId="3158"/>
    <cellStyle name="差_分县成本差异系数_民生政策最低支出需求_2014省级收入及财力12.12（更新后） 2" xfId="3159"/>
    <cellStyle name="差_分县成本差异系数_民生政策最低支出需求_省级财力12.12" xfId="3160"/>
    <cellStyle name="差_分县成本差异系数_省级财力12.12" xfId="3161"/>
    <cellStyle name="好_电力公司增值税划转_2014省级收入及财力12.12（更新后）" xfId="3162"/>
    <cellStyle name="差_附表" xfId="3163"/>
    <cellStyle name="差_附表 2" xfId="3164"/>
    <cellStyle name="差_附表_2014省级收入12.2（更新后）" xfId="3165"/>
    <cellStyle name="差_附表_2014省级收入12.2（更新后） 2" xfId="3166"/>
    <cellStyle name="差_国有资本经营预算（2011年报省人大）_基金汇总" xfId="3167"/>
    <cellStyle name="差_国有资本经营预算（2011年报省人大）" xfId="3168"/>
    <cellStyle name="差_附表_省级财力12.12 2" xfId="3169"/>
    <cellStyle name="差_附表1-6" xfId="3170"/>
    <cellStyle name="好_县区合并测算20080421_民生政策最低支出需求 2" xfId="3171"/>
    <cellStyle name="差_农林水和城市维护标准支出20080505－县区合计_县市旗测算-新科目（含人口规模效应）_2014省级收入及财力12.12（更新后）" xfId="3172"/>
    <cellStyle name="差_附表1-6 2" xfId="3173"/>
    <cellStyle name="差_复件 2012年地方财政公共预算分级平衡情况表" xfId="3174"/>
    <cellStyle name="差_复件 2012年地方财政公共预算分级平衡情况表 2" xfId="3175"/>
    <cellStyle name="好_Sheet1_Sheet2" xfId="3176"/>
    <cellStyle name="差_复件 2012年地方财政公共预算分级平衡情况表（5 2" xfId="3177"/>
    <cellStyle name="好_2007年中央财政与河南省财政年终决算结算单_2014省级收入及财力12.12（更新后） 2" xfId="3178"/>
    <cellStyle name="差_省级明细_21.2017年全省基金收入 2" xfId="3179"/>
    <cellStyle name="差_复件 复件 2010年预算表格－2010-03-26-（含表间 公式） 2" xfId="3180"/>
    <cellStyle name="差_复件 复件 2010年预算表格－2010-03-26-（含表间 公式）_2014省级收入12.2（更新后） 2" xfId="3181"/>
    <cellStyle name="好_2006年27重庆_2014省级收入12.2（更新后）" xfId="3182"/>
    <cellStyle name="差_国有资本经营预算（2011年报省人大）_2013省级预算附表" xfId="3183"/>
    <cellStyle name="差_国有资本经营预算（2011年报省人大）_2013省级预算附表 2" xfId="3184"/>
    <cellStyle name="差_国有资本经营预算（2011年报省人大）_2014省级收入12.2（更新后）" xfId="3185"/>
    <cellStyle name="差_行政公检法测算_财力性转移支付2010年预算参考数 2" xfId="3186"/>
    <cellStyle name="差_国有资本经营预算（2011年报省人大）_2014省级收入12.2（更新后） 2" xfId="3187"/>
    <cellStyle name="差_国有资本经营预算（2011年报省人大）_2014省级收入及财力12.12（更新后）" xfId="3188"/>
    <cellStyle name="差_国有资本经营预算（2011年报省人大）_2014省级收入及财力12.12（更新后） 2" xfId="3189"/>
    <cellStyle name="差_国有资本经营预算（2011年报省人大）_2017年常委会" xfId="3190"/>
    <cellStyle name="差_国有资本经营预算（2011年报省人大）_2017年预算草案（债务）" xfId="3191"/>
    <cellStyle name="好_2007一般预算支出口径剔除表_2014省级收入12.2（更新后）" xfId="3192"/>
    <cellStyle name="差_国有资本经营预算（2011年报省人大）_附表1-6 2" xfId="3193"/>
    <cellStyle name="好_省级明细_冬梅3_收入汇总" xfId="3194"/>
    <cellStyle name="差_国有资本经营预算（2011年报省人大）_省级财力12.12" xfId="3195"/>
    <cellStyle name="差_行政(燃修费)_县市旗测算-新科目（含人口规模效应）" xfId="3196"/>
    <cellStyle name="好_国有资本经营预算（2011年报省人大）_2014省级收入及财力12.12（更新后） 2" xfId="3197"/>
    <cellStyle name="差_国有资本经营预算（2011年报省人大）_收入汇总" xfId="3198"/>
    <cellStyle name="差_国有资本经营预算（2011年报省人大）_支出汇总" xfId="3199"/>
    <cellStyle name="差_行政(燃修费)" xfId="3200"/>
    <cellStyle name="差_行政(燃修费)_2014省级收入12.2（更新后） 2" xfId="3201"/>
    <cellStyle name="差_行政(燃修费)_2014省级收入及财力12.12（更新后）" xfId="3202"/>
    <cellStyle name="好_2006年34青海_财力性转移支付2010年预算参考数 2" xfId="3203"/>
    <cellStyle name="差_行政(燃修费)_2014省级收入及财力12.12（更新后） 2" xfId="3204"/>
    <cellStyle name="好_Sheet1_2 2" xfId="3205"/>
    <cellStyle name="差_行政(燃修费)_不含人员经费系数 2" xfId="3206"/>
    <cellStyle name="差_行政(燃修费)_不含人员经费系数_2014省级收入12.2（更新后）" xfId="3207"/>
    <cellStyle name="差_省级支出_1" xfId="3208"/>
    <cellStyle name="差_行政(燃修费)_不含人员经费系数_2014省级收入12.2（更新后） 2" xfId="3209"/>
    <cellStyle name="差_省级支出_1 2" xfId="3210"/>
    <cellStyle name="差_行政(燃修费)_不含人员经费系数_2014省级收入及财力12.12（更新后）" xfId="3211"/>
    <cellStyle name="差_危改资金测算_省级财力12.12" xfId="3212"/>
    <cellStyle name="差_县市旗测算20080508_民生政策最低支出需求_省级财力12.12" xfId="3213"/>
    <cellStyle name="差_行政(燃修费)_不含人员经费系数_财力性转移支付2010年预算参考数" xfId="3214"/>
    <cellStyle name="差_县市旗测算20080508_民生政策最低支出需求_省级财力12.12 2" xfId="3215"/>
    <cellStyle name="差_行政(燃修费)_不含人员经费系数_财力性转移支付2010年预算参考数 2" xfId="3216"/>
    <cellStyle name="差_行政(燃修费)_不含人员经费系数_省级财力12.12" xfId="3217"/>
    <cellStyle name="差_行政(燃修费)_不含人员经费系数_省级财力12.12 2" xfId="3218"/>
    <cellStyle name="差_核定人数对比_2014省级收入12.2（更新后）" xfId="3219"/>
    <cellStyle name="差_行政(燃修费)_财力性转移支付2010年预算参考数 2" xfId="3220"/>
    <cellStyle name="差_行政(燃修费)_民生政策最低支出需求_2014省级收入12.2（更新后）" xfId="3221"/>
    <cellStyle name="差_行政(燃修费)_民生政策最低支出需求_2014省级收入及财力12.12（更新后）" xfId="3222"/>
    <cellStyle name="差_行政(燃修费)_民生政策最低支出需求_2014省级收入及财力12.12（更新后） 2" xfId="3223"/>
    <cellStyle name="差_教育(按照总人口测算）—20080416_民生政策最低支出需求" xfId="3224"/>
    <cellStyle name="差_市辖区测算20080510_县市旗测算-新科目（含人口规模效应）_省级财力12.12" xfId="3225"/>
    <cellStyle name="差_行政(燃修费)_民生政策最低支出需求_财力性转移支付2010年预算参考数" xfId="3226"/>
    <cellStyle name="差_市辖区测算20080510_县市旗测算-新科目（含人口规模效应）_省级财力12.12 2" xfId="3227"/>
    <cellStyle name="差_行政(燃修费)_民生政策最低支出需求_财力性转移支付2010年预算参考数 2" xfId="3228"/>
    <cellStyle name="差_行政(燃修费)_民生政策最低支出需求_省级财力12.12" xfId="3229"/>
    <cellStyle name="差_省级收入_1" xfId="3230"/>
    <cellStyle name="好_行政(燃修费)_民生政策最低支出需求_2014省级收入12.2（更新后） 2" xfId="3231"/>
    <cellStyle name="好_中原证券2012年补助（上解）核定表" xfId="3232"/>
    <cellStyle name="差_行政(燃修费)_民生政策最低支出需求_省级财力12.12 2" xfId="3233"/>
    <cellStyle name="差_省级收入_1 2" xfId="3234"/>
    <cellStyle name="好_中原证券2012年补助（上解）核定表 2" xfId="3235"/>
    <cellStyle name="差_行政(燃修费)_省级财力12.12" xfId="3236"/>
    <cellStyle name="差_行政(燃修费)_省级财力12.12 2" xfId="3237"/>
    <cellStyle name="差_其他部门(按照总人口测算）—20080416_县市旗测算-新科目（含人口规模效应）_2014省级收入及财力12.12（更新后） 2" xfId="3238"/>
    <cellStyle name="差_行政(燃修费)_县市旗测算-新科目（含人口规模效应）_2014省级收入12.2（更新后）" xfId="3239"/>
    <cellStyle name="好_2006年水利统计指标统计表 2" xfId="3240"/>
    <cellStyle name="差_行政(燃修费)_县市旗测算-新科目（含人口规模效应）_2014省级收入及财力12.12（更新后）" xfId="3241"/>
    <cellStyle name="超链接 2 3" xfId="3242"/>
    <cellStyle name="差_县市旗测算-新科目（20080626）_县市旗测算-新科目（含人口规模效应） 2" xfId="3243"/>
    <cellStyle name="差_行政(燃修费)_县市旗测算-新科目（含人口规模效应）_2014省级收入及财力12.12（更新后） 2" xfId="3244"/>
    <cellStyle name="差_行政(燃修费)_县市旗测算-新科目（含人口规模效应）_财力性转移支付2010年预算参考数" xfId="3245"/>
    <cellStyle name="好_省级明细_冬梅3 3" xfId="3246"/>
    <cellStyle name="差_行政(燃修费)_县市旗测算-新科目（含人口规模效应）_省级财力12.12" xfId="3247"/>
    <cellStyle name="好_2010省对市县转移支付测算表(10-21） 2" xfId="3248"/>
    <cellStyle name="差_行政(燃修费)_县市旗测算-新科目（含人口规模效应）_省级财力12.12 2" xfId="3249"/>
    <cellStyle name="好_2010省对市县转移支付测算表(10-21） 2 2" xfId="3250"/>
    <cellStyle name="差_行政（人员）" xfId="3251"/>
    <cellStyle name="差_行政（人员）_2014省级收入及财力12.12（更新后）" xfId="3252"/>
    <cellStyle name="差_行政（人员）_2014省级收入及财力12.12（更新后） 2" xfId="3253"/>
    <cellStyle name="差_行政（人员）_不含人员经费系数" xfId="3254"/>
    <cellStyle name="差_行政（人员）_不含人员经费系数 2" xfId="3255"/>
    <cellStyle name="差_行政（人员）_不含人员经费系数_2014省级收入12.2（更新后）" xfId="3256"/>
    <cellStyle name="差_行政（人员）_不含人员经费系数_财力性转移支付2010年预算参考数" xfId="3257"/>
    <cellStyle name="千位分隔 9" xfId="3258"/>
    <cellStyle name="差_行政（人员）_不含人员经费系数_财力性转移支付2010年预算参考数 2" xfId="3259"/>
    <cellStyle name="差_行政（人员）_不含人员经费系数_省级财力12.12" xfId="3260"/>
    <cellStyle name="差_行政（人员）_不含人员经费系数_省级财力12.12 2" xfId="3261"/>
    <cellStyle name="差_行政（人员）_民生政策最低支出需求 2" xfId="3262"/>
    <cellStyle name="差_行政（人员）_民生政策最低支出需求_2014省级收入12.2（更新后） 2" xfId="3263"/>
    <cellStyle name="差_行政（人员）_民生政策最低支出需求_2014省级收入及财力12.12（更新后）" xfId="3264"/>
    <cellStyle name="差_县区合并测算20080423(按照各省比重）_民生政策最低支出需求 2" xfId="3265"/>
    <cellStyle name="差_行政（人员）_民生政策最低支出需求_2014省级收入及财力12.12（更新后） 2" xfId="3266"/>
    <cellStyle name="差_行政（人员）_民生政策最低支出需求_财力性转移支付2010年预算参考数" xfId="3267"/>
    <cellStyle name="好_28四川_省级财力12.12 2" xfId="3268"/>
    <cellStyle name="差_行政（人员）_民生政策最低支出需求_财力性转移支付2010年预算参考数 2" xfId="3269"/>
    <cellStyle name="差_行政（人员）_民生政策最低支出需求_省级财力12.12" xfId="3270"/>
    <cellStyle name="千_四区预算报人大" xfId="3271"/>
    <cellStyle name="差_河南省----2009-05-21（补充数据）_省级财力12.12 2" xfId="3272"/>
    <cellStyle name="差_行政（人员）_民生政策最低支出需求_省级财力12.12 2" xfId="3273"/>
    <cellStyle name="好_省级明细_Book1_支出汇总" xfId="3274"/>
    <cellStyle name="差_市辖区测算-新科目（20080626）_不含人员经费系数_2014省级收入及财力12.12（更新后）" xfId="3275"/>
    <cellStyle name="差_行政（人员）_省级财力12.12 2" xfId="3276"/>
    <cellStyle name="好_2008年支出核定" xfId="3277"/>
    <cellStyle name="差_山东省民生支出标准 2 2" xfId="3278"/>
    <cellStyle name="差_县区合并测算20080423(按照各省比重）_民生政策最低支出需求_2014省级收入12.2（更新后）" xfId="3279"/>
    <cellStyle name="差_行政（人员）_县市旗测算-新科目（含人口规模效应） 2" xfId="3280"/>
    <cellStyle name="好_财力差异计算表(不含非农业区)_省级财力12.12" xfId="3281"/>
    <cellStyle name="强调文字颜色 1 2" xfId="3282"/>
    <cellStyle name="差_行政（人员）_县市旗测算-新科目（含人口规模效应）_2014省级收入12.2（更新后）" xfId="3283"/>
    <cellStyle name="差_行政（人员）_县市旗测算-新科目（含人口规模效应）_2014省级收入12.2（更新后） 2" xfId="3284"/>
    <cellStyle name="差_行政（人员）_县市旗测算-新科目（含人口规模效应）_2014省级收入及财力12.12（更新后）" xfId="3285"/>
    <cellStyle name="差_行政（人员）_县市旗测算-新科目（含人口规模效应）_2014省级收入及财力12.12（更新后） 2" xfId="3286"/>
    <cellStyle name="差_行政（人员）_县市旗测算-新科目（含人口规模效应）_财力性转移支付2010年预算参考数" xfId="3287"/>
    <cellStyle name="差_行政（人员）_县市旗测算-新科目（含人口规模效应）_财力性转移支付2010年预算参考数 2" xfId="3288"/>
    <cellStyle name="差_行政（人员）_县市旗测算-新科目（含人口规模效应）_省级财力12.12" xfId="3289"/>
    <cellStyle name="差_行政（人员）_县市旗测算-新科目（含人口规模效应）_省级财力12.12 2" xfId="3290"/>
    <cellStyle name="差_行政公检法测算 2 2" xfId="3291"/>
    <cellStyle name="差_行政公检法测算_2014省级收入12.2（更新后）" xfId="3292"/>
    <cellStyle name="差_汇总_2014省级收入及财力12.12（更新后）" xfId="3293"/>
    <cellStyle name="差_行政公检法测算_2014省级收入12.2（更新后） 2" xfId="3294"/>
    <cellStyle name="差_汇总_2014省级收入及财力12.12（更新后） 2" xfId="3295"/>
    <cellStyle name="差_行政公检法测算_2014省级收入及财力12.12（更新后）" xfId="3296"/>
    <cellStyle name="差_行政公检法测算_2014省级收入及财力12.12（更新后） 2" xfId="3297"/>
    <cellStyle name="差_行政公检法测算_不含人员经费系数 2" xfId="3298"/>
    <cellStyle name="差_行政公检法测算_不含人员经费系数_2014省级收入12.2（更新后）" xfId="3299"/>
    <cellStyle name="好_2008年预计支出与2007年对比" xfId="3300"/>
    <cellStyle name="好_市辖区测算-新科目（20080626）_县市旗测算-新科目（含人口规模效应）_财力性转移支付2010年预算参考数" xfId="3301"/>
    <cellStyle name="差_行政公检法测算_不含人员经费系数_2014省级收入12.2（更新后） 2" xfId="3302"/>
    <cellStyle name="差_行政公检法测算_不含人员经费系数_2014省级收入及财力12.12（更新后）" xfId="3303"/>
    <cellStyle name="差_行政公检法测算_不含人员经费系数_2014省级收入及财力12.12（更新后） 2" xfId="3304"/>
    <cellStyle name="差_行政公检法测算_民生政策最低支出需求" xfId="3305"/>
    <cellStyle name="输出 3" xfId="3306"/>
    <cellStyle name="差_行政公检法测算_民生政策最低支出需求_2014省级收入12.2（更新后）" xfId="3307"/>
    <cellStyle name="差_行政公检法测算_民生政策最低支出需求_2014省级收入12.2（更新后） 2" xfId="3308"/>
    <cellStyle name="差_行政公检法测算_民生政策最低支出需求_2014省级收入及财力12.12（更新后）" xfId="3309"/>
    <cellStyle name="差_行政公检法测算_民生政策最低支出需求_2014省级收入及财力12.12（更新后） 2" xfId="3310"/>
    <cellStyle name="差_省级明细_副本最新_支出汇总" xfId="3311"/>
    <cellStyle name="差_行政公检法测算_民生政策最低支出需求_财力性转移支付2010年预算参考数" xfId="3312"/>
    <cellStyle name="好_其他部门(按照总人口测算）—20080416 2 2" xfId="3313"/>
    <cellStyle name="差_行政公检法测算_民生政策最低支出需求_财力性转移支付2010年预算参考数 2" xfId="3314"/>
    <cellStyle name="差_行政公检法测算_民生政策最低支出需求_省级财力12.12" xfId="3315"/>
    <cellStyle name="差_民生政策最低支出需求_财力性转移支付2010年预算参考数" xfId="3316"/>
    <cellStyle name="差_行政公检法测算_省级财力12.12" xfId="3317"/>
    <cellStyle name="差_河南省----2009-05-21（补充数据）_2014省级收入12.2（更新后）" xfId="3318"/>
    <cellStyle name="差_民生政策最低支出需求_财力性转移支付2010年预算参考数 2" xfId="3319"/>
    <cellStyle name="差_行政公检法测算_省级财力12.12 2" xfId="3320"/>
    <cellStyle name="差_行政公检法测算_县市旗测算-新科目（含人口规模效应）_2014省级收入12.2（更新后） 2" xfId="3321"/>
    <cellStyle name="差_行政公检法测算_县市旗测算-新科目（含人口规模效应）_财力性转移支付2010年预算参考数" xfId="3322"/>
    <cellStyle name="好_县市旗测算-新科目（20080627）_不含人员经费系数 2" xfId="3323"/>
    <cellStyle name="差_行政公检法测算_县市旗测算-新科目（含人口规模效应）_财力性转移支付2010年预算参考数 2" xfId="3324"/>
    <cellStyle name="差_行政公检法测算_县市旗测算-新科目（含人口规模效应）_省级财力12.12" xfId="3325"/>
    <cellStyle name="差_河南 缺口县区测算(地方填报)" xfId="3326"/>
    <cellStyle name="差_河南 缺口县区测算(地方填报)_2014省级收入及财力12.12（更新后）" xfId="3327"/>
    <cellStyle name="好_14安徽_省级财力12.12" xfId="3328"/>
    <cellStyle name="差_河南 缺口县区测算(地方填报)_省级财力12.12 2" xfId="3329"/>
    <cellStyle name="检查单元格 2" xfId="3330"/>
    <cellStyle name="差_河南 缺口县区测算(地方填报白)" xfId="3331"/>
    <cellStyle name="差_河南 缺口县区测算(地方填报白)_2014省级收入及财力12.12（更新后）" xfId="3332"/>
    <cellStyle name="差_河南 缺口县区测算(地方填报白)_2014省级收入及财力12.12（更新后） 2" xfId="3333"/>
    <cellStyle name="差_河南 缺口县区测算(地方填报白)_财力性转移支付2010年预算参考数" xfId="3334"/>
    <cellStyle name="差_河南 缺口县区测算(地方填报白)_省级财力12.12" xfId="3335"/>
    <cellStyle name="差_河南 缺口县区测算(地方填报白)_省级财力12.12 2" xfId="3336"/>
    <cellStyle name="差_河南省----2009-05-21（补充数据）" xfId="3337"/>
    <cellStyle name="差_河南省----2009-05-21（补充数据）_2013省级预算附表" xfId="3338"/>
    <cellStyle name="差_河南省----2009-05-21（补充数据）_2013省级预算附表 2" xfId="3339"/>
    <cellStyle name="差_河南省----2009-05-21（补充数据）_2014省级收入及财力12.12（更新后） 2" xfId="3340"/>
    <cellStyle name="差_河南省----2009-05-21（补充数据）_2017年预算草案（债务）" xfId="3341"/>
    <cellStyle name="差_河南省----2009-05-21（补充数据）_附表1-6 2" xfId="3342"/>
    <cellStyle name="差_河南省农村义务教育教师绩效工资测算表8-12" xfId="3343"/>
    <cellStyle name="差_河南省农村义务教育教师绩效工资测算表8-12 2" xfId="3344"/>
    <cellStyle name="差_河南省农村义务教育教师绩效工资测算表8-12 2 2" xfId="3345"/>
    <cellStyle name="差_河南省农村义务教育教师绩效工资测算表8-12_2014省级收入12.2（更新后）" xfId="3346"/>
    <cellStyle name="差_河南省农村义务教育教师绩效工资测算表8-12_2014省级收入12.2（更新后） 2" xfId="3347"/>
    <cellStyle name="差_河南省农村义务教育教师绩效工资测算表8-12_2014省级收入及财力12.12（更新后）" xfId="3348"/>
    <cellStyle name="差_河南省农村义务教育教师绩效工资测算表8-12_2014省级收入及财力12.12（更新后） 2" xfId="3349"/>
    <cellStyle name="差_河南省农村义务教育教师绩效工资测算表8-12_省级财力12.12" xfId="3350"/>
    <cellStyle name="差_县区合并测算20080423(按照各省比重）_2014省级收入12.2（更新后）" xfId="3351"/>
    <cellStyle name="差_河南省农村义务教育教师绩效工资测算表8-12_省级财力12.12 2" xfId="3352"/>
    <cellStyle name="差_县区合并测算20080423(按照各省比重）_2014省级收入12.2（更新后） 2" xfId="3353"/>
    <cellStyle name="差_核定人数对比_2014省级收入12.2（更新后） 2" xfId="3354"/>
    <cellStyle name="差_缺口县区测算(财政部标准)_2014省级收入及财力12.12（更新后）" xfId="3355"/>
    <cellStyle name="好_缺口县区测算(财政部标准)_财力性转移支付2010年预算参考数" xfId="3356"/>
    <cellStyle name="差_核定人数对比_2014省级收入及财力12.12（更新后） 2" xfId="3357"/>
    <cellStyle name="差_核定人数对比_财力性转移支付2010年预算参考数 2" xfId="3358"/>
    <cellStyle name="差_核定人数对比_省级财力12.12" xfId="3359"/>
    <cellStyle name="差_教育(按照总人口测算）—20080416_民生政策最低支出需求_2014省级收入及财力12.12（更新后） 2" xfId="3360"/>
    <cellStyle name="常规 6" xfId="3361"/>
    <cellStyle name="好_教育(按照总人口测算）—20080416_民生政策最低支出需求 2" xfId="3362"/>
    <cellStyle name="差_核定人数对比_省级财力12.12 2" xfId="3363"/>
    <cellStyle name="好_2006年27重庆" xfId="3364"/>
    <cellStyle name="常规 6 2" xfId="3365"/>
    <cellStyle name="好_国有资本经营预算（2011年报省人大）_附表1-6" xfId="3366"/>
    <cellStyle name="差_核定人数下发表_2014省级收入12.2（更新后） 2" xfId="3367"/>
    <cellStyle name="差_核定人数下发表_财力性转移支付2010年预算参考数 2" xfId="3368"/>
    <cellStyle name="差_核定人数下发表_省级财力12.12" xfId="3369"/>
    <cellStyle name="差_核定人数下发表_省级财力12.12 2" xfId="3370"/>
    <cellStyle name="差_汇总" xfId="3371"/>
    <cellStyle name="好_自行调整差异系数顺序_财力性转移支付2010年预算参考数 2" xfId="3372"/>
    <cellStyle name="差_汇总 2" xfId="3373"/>
    <cellStyle name="差_汇总_2014省级收入12.2（更新后） 2" xfId="3374"/>
    <cellStyle name="差_汇总_省级财力12.12" xfId="3375"/>
    <cellStyle name="差_汇总表" xfId="3376"/>
    <cellStyle name="好_成本差异系数 2 2" xfId="3377"/>
    <cellStyle name="差_汇总表_2014省级收入12.2（更新后） 2" xfId="3378"/>
    <cellStyle name="差_汇总表_2014省级收入及财力12.12（更新后）" xfId="3379"/>
    <cellStyle name="差_县区合并测算20080423(按照各省比重）_不含人员经费系数_2014省级收入12.2（更新后）" xfId="3380"/>
    <cellStyle name="差_汇总表_财力性转移支付2010年预算参考数" xfId="3381"/>
    <cellStyle name="差_县区合并测算20080423(按照各省比重）_民生政策最低支出需求_省级财力12.12 2" xfId="3382"/>
    <cellStyle name="好 4" xfId="3383"/>
    <cellStyle name="差_县区合并测算20080423(按照各省比重）_不含人员经费系数_2014省级收入12.2（更新后） 2" xfId="3384"/>
    <cellStyle name="差_汇总表_财力性转移支付2010年预算参考数 2" xfId="3385"/>
    <cellStyle name="差_汇总表_省级财力12.12" xfId="3386"/>
    <cellStyle name="好_2007年一般预算支出剔除_省级财力12.12 2" xfId="3387"/>
    <cellStyle name="差_汇总表_省级财力12.12 2" xfId="3388"/>
    <cellStyle name="差_汇总表4" xfId="3389"/>
    <cellStyle name="差_人员工资和公用经费2_2014省级收入12.2（更新后） 2" xfId="3390"/>
    <cellStyle name="差_汇总表4 2" xfId="3391"/>
    <cellStyle name="差_汇总表4_2014省级收入12.2（更新后）" xfId="3392"/>
    <cellStyle name="差_汇总表4_2014省级收入12.2（更新后） 2" xfId="3393"/>
    <cellStyle name="差_汇总表4_2014省级收入及财力12.12（更新后）" xfId="3394"/>
    <cellStyle name="差_汇总表4_省级财力12.12" xfId="3395"/>
    <cellStyle name="差_汇总表4_省级财力12.12 2" xfId="3396"/>
    <cellStyle name="差_汇总-县级财政报表附表" xfId="3397"/>
    <cellStyle name="差_基金安排表 2" xfId="3398"/>
    <cellStyle name="差_基金汇总" xfId="3399"/>
    <cellStyle name="差_检验表" xfId="3400"/>
    <cellStyle name="差_县区合并测算20080423(按照各省比重）_县市旗测算-新科目（含人口规模效应）_省级财力12.12 2" xfId="3401"/>
    <cellStyle name="差_检验表（调整后）" xfId="3402"/>
    <cellStyle name="好_14安徽" xfId="3403"/>
    <cellStyle name="差_平邑_省级财力12.12" xfId="3404"/>
    <cellStyle name="差_检验表（调整后） 2" xfId="3405"/>
    <cellStyle name="好_14安徽 2" xfId="3406"/>
    <cellStyle name="好_方案二" xfId="3407"/>
    <cellStyle name="好_22湖南_2014省级收入及财力12.12（更新后）" xfId="3408"/>
    <cellStyle name="差_省级明细_2016年预算草案1.13_收入汇总" xfId="3409"/>
    <cellStyle name="差_教育(按照总人口测算）—20080416" xfId="3410"/>
    <cellStyle name="好_22湖南_2014省级收入及财力12.12（更新后） 2" xfId="3411"/>
    <cellStyle name="差_教育(按照总人口测算）—20080416 2" xfId="3412"/>
    <cellStyle name="差_教育(按照总人口测算）—20080416 2 2" xfId="3413"/>
    <cellStyle name="差_教育(按照总人口测算）—20080416_2014省级收入及财力12.12（更新后）" xfId="3414"/>
    <cellStyle name="差_教育(按照总人口测算）—20080416_2014省级收入及财力12.12（更新后） 2" xfId="3415"/>
    <cellStyle name="差_教育(按照总人口测算）—20080416_不含人员经费系数 2" xfId="3416"/>
    <cellStyle name="差_教育(按照总人口测算）—20080416_不含人员经费系数_2014省级收入12.2（更新后）" xfId="3417"/>
    <cellStyle name="差_教育(按照总人口测算）—20080416_不含人员经费系数_财力性转移支付2010年预算参考数 2" xfId="3418"/>
    <cellStyle name="差_人员工资和公用经费2_财力性转移支付2010年预算参考数" xfId="3419"/>
    <cellStyle name="差_教育(按照总人口测算）—20080416_不含人员经费系数_省级财力12.12 2" xfId="3420"/>
    <cellStyle name="差_教育(按照总人口测算）—20080416_财力性转移支付2010年预算参考数 2" xfId="3421"/>
    <cellStyle name="差_教育(按照总人口测算）—20080416_民生政策最低支出需求 2" xfId="3422"/>
    <cellStyle name="差_教育(按照总人口测算）—20080416_民生政策最低支出需求_2014省级收入12.2（更新后） 2" xfId="3423"/>
    <cellStyle name="差_县市旗测算20080508_不含人员经费系数 2" xfId="3424"/>
    <cellStyle name="差_教育(按照总人口测算）—20080416_民生政策最低支出需求_2014省级收入及财力12.12（更新后）" xfId="3425"/>
    <cellStyle name="好_教育(按照总人口测算）—20080416_民生政策最低支出需求" xfId="3426"/>
    <cellStyle name="差_教育(按照总人口测算）—20080416_民生政策最低支出需求_财力性转移支付2010年预算参考数 2" xfId="3427"/>
    <cellStyle name="差_教育(按照总人口测算）—20080416_民生政策最低支出需求_省级财力12.12" xfId="3428"/>
    <cellStyle name="好_2_2014省级收入及财力12.12（更新后）" xfId="3429"/>
    <cellStyle name="差_教育(按照总人口测算）—20080416_民生政策最低支出需求_省级财力12.12 2" xfId="3430"/>
    <cellStyle name="好_2_2014省级收入及财力12.12（更新后） 2" xfId="3431"/>
    <cellStyle name="差_教育(按照总人口测算）—20080416_省级财力12.12" xfId="3432"/>
    <cellStyle name="好_2008年财政收支预算草案(1.4) 3" xfId="3433"/>
    <cellStyle name="差_教育(按照总人口测算）—20080416_县市旗测算-新科目（含人口规模效应）" xfId="3434"/>
    <cellStyle name="好_2008年支出调整_2014省级收入12.2（更新后）" xfId="3435"/>
    <cellStyle name="差_教育(按照总人口测算）—20080416_县市旗测算-新科目（含人口规模效应） 2" xfId="3436"/>
    <cellStyle name="差_农林水和城市维护标准支出20080505－县区合计_民生政策最低支出需求 2" xfId="3437"/>
    <cellStyle name="差_卫生(按照总人口测算）—20080416_县市旗测算-新科目（含人口规模效应）_财力性转移支付2010年预算参考数 2" xfId="3438"/>
    <cellStyle name="差_教育(按照总人口测算）—20080416_县市旗测算-新科目（含人口规模效应）_2014省级收入12.2（更新后） 2" xfId="3439"/>
    <cellStyle name="好_2016省级收入1.3 2" xfId="3440"/>
    <cellStyle name="差_教育(按照总人口测算）—20080416_县市旗测算-新科目（含人口规模效应）_2014省级收入及财力12.12（更新后） 2" xfId="3441"/>
    <cellStyle name="差_教育(按照总人口测算）—20080416_县市旗测算-新科目（含人口规模效应）_省级财力12.12" xfId="3442"/>
    <cellStyle name="差_教育(按照总人口测算）—20080416_县市旗测算-新科目（含人口规模效应）_省级财力12.12 2" xfId="3443"/>
    <cellStyle name="差_津补贴保障测算（2010.3.19）" xfId="3444"/>
    <cellStyle name="差_津补贴保障测算（2010.3.19） 2" xfId="3445"/>
    <cellStyle name="好_县市旗测算20080508" xfId="3446"/>
    <cellStyle name="差_市辖区测算-新科目（20080626）_民生政策最低支出需求_财力性转移支付2010年预算参考数" xfId="3447"/>
    <cellStyle name="差_津补贴保障测算（2010.3.19） 2 2" xfId="3448"/>
    <cellStyle name="好_县市旗测算20080508 2" xfId="3449"/>
    <cellStyle name="差_津补贴保障测算（2010.3.19）_2014省级收入及财力12.12（更新后）" xfId="3450"/>
    <cellStyle name="差_津补贴保障测算（2010.3.19）_省级财力12.12" xfId="3451"/>
    <cellStyle name="差_津补贴保障测算（2010.3.19）_省级财力12.12 2" xfId="3452"/>
    <cellStyle name="差_津补贴保障测算(5.21)_2017年常委会" xfId="3453"/>
    <cellStyle name="差_津补贴保障测算(5.21)_基金汇总" xfId="3454"/>
    <cellStyle name="差_津补贴保障测算(5.21)_收入汇总" xfId="3455"/>
    <cellStyle name="差_缺口县区测算（11.13）_2014省级收入及财力12.12（更新后） 2" xfId="3456"/>
    <cellStyle name="差_津补贴保障测算(5.21)_支出汇总" xfId="3457"/>
    <cellStyle name="差_云南 缺口县区测算(地方填报)_财力性转移支付2010年预算参考数" xfId="3458"/>
    <cellStyle name="常规 3 2" xfId="3459"/>
    <cellStyle name="差_科室未支汇总表（基金）" xfId="3460"/>
    <cellStyle name="好_3.2017全省支出" xfId="3461"/>
    <cellStyle name="常规 3 2 2" xfId="3462"/>
    <cellStyle name="差_科室未支汇总表（基金） 2" xfId="3463"/>
    <cellStyle name="好_3.2017全省支出 2" xfId="3464"/>
    <cellStyle name="差_科室未支汇总表（一般） 2" xfId="3465"/>
    <cellStyle name="差_丽江汇总" xfId="3466"/>
    <cellStyle name="差_丽江汇总 2" xfId="3467"/>
    <cellStyle name="差_县市旗测算20080508_县市旗测算-新科目（含人口规模效应）_省级财力12.12" xfId="3468"/>
    <cellStyle name="差_民生政策最低支出需求" xfId="3469"/>
    <cellStyle name="差_民生政策最低支出需求 2" xfId="3470"/>
    <cellStyle name="差_民生政策最低支出需求 2 2" xfId="3471"/>
    <cellStyle name="差_民生政策最低支出需求_2014省级收入12.2（更新后）" xfId="3472"/>
    <cellStyle name="强调文字颜色 5 2 4 2" xfId="3473"/>
    <cellStyle name="差_民生政策最低支出需求_2014省级收入12.2（更新后） 2" xfId="3474"/>
    <cellStyle name="差_民生政策最低支出需求_2014省级收入及财力12.12（更新后）" xfId="3475"/>
    <cellStyle name="差_缺口县区测算（11.13）_财力性转移支付2010年预算参考数" xfId="3476"/>
    <cellStyle name="好_核定人数对比_2014省级收入及财力12.12（更新后） 2" xfId="3477"/>
    <cellStyle name="差_民生政策最低支出需求_2014省级收入及财力12.12（更新后） 2" xfId="3478"/>
    <cellStyle name="差_缺口县区测算（11.13）_财力性转移支付2010年预算参考数 2" xfId="3479"/>
    <cellStyle name="差_民生政策最低支出需求_省级财力12.12" xfId="3480"/>
    <cellStyle name="差_民生政策最低支出需求_省级财力12.12 2" xfId="3481"/>
    <cellStyle name="差_南召" xfId="3482"/>
    <cellStyle name="差_农林水和城市维护标准支出20080505－县区合计 2" xfId="3483"/>
    <cellStyle name="好_27重庆_省级财力12.12" xfId="3484"/>
    <cellStyle name="差_农林水和城市维护标准支出20080505－县区合计_2014省级收入12.2（更新后）" xfId="3485"/>
    <cellStyle name="好_27重庆_省级财力12.12 2" xfId="3486"/>
    <cellStyle name="差_农林水和城市维护标准支出20080505－县区合计_2014省级收入12.2（更新后） 2" xfId="3487"/>
    <cellStyle name="差_农林水和城市维护标准支出20080505－县区合计_2014省级收入及财力12.12（更新后）" xfId="3488"/>
    <cellStyle name="好_2007年结算已定项目对账单_省级财力12.12 2" xfId="3489"/>
    <cellStyle name="差_农林水和城市维护标准支出20080505－县区合计_2014省级收入及财力12.12（更新后） 2" xfId="3490"/>
    <cellStyle name="差_省级明细_基金汇总" xfId="3491"/>
    <cellStyle name="差_总人口" xfId="3492"/>
    <cellStyle name="差_农林水和城市维护标准支出20080505－县区合计_不含人员经费系数" xfId="3493"/>
    <cellStyle name="差_总人口_2014省级收入12.2（更新后）" xfId="3494"/>
    <cellStyle name="差_县区合并测算20080423(按照各省比重）_财力性转移支付2010年预算参考数" xfId="3495"/>
    <cellStyle name="差_农林水和城市维护标准支出20080505－县区合计_不含人员经费系数_2014省级收入12.2（更新后）" xfId="3496"/>
    <cellStyle name="好_2011年全省及省级预计2011-12-12" xfId="3497"/>
    <cellStyle name="差_总人口_2014省级收入12.2（更新后） 2" xfId="3498"/>
    <cellStyle name="差_县区合并测算20080423(按照各省比重）_财力性转移支付2010年预算参考数 2" xfId="3499"/>
    <cellStyle name="差_农林水和城市维护标准支出20080505－县区合计_不含人员经费系数_2014省级收入12.2（更新后） 2" xfId="3500"/>
    <cellStyle name="差_总人口_2014省级收入及财力12.12（更新后）" xfId="3501"/>
    <cellStyle name="差_缺口县区测算(按2007支出增长25%测算)_财力性转移支付2010年预算参考数" xfId="3502"/>
    <cellStyle name="好_河南 缺口县区测算(地方填报白)_2014省级收入12.2（更新后）" xfId="3503"/>
    <cellStyle name="差_农林水和城市维护标准支出20080505－县区合计_不含人员经费系数_2014省级收入及财力12.12（更新后）" xfId="3504"/>
    <cellStyle name="差_省级明细_23_2017年预算草案（债务）" xfId="3505"/>
    <cellStyle name="差_总人口_2014省级收入及财力12.12（更新后） 2" xfId="3506"/>
    <cellStyle name="好_2009年结算（最终）" xfId="3507"/>
    <cellStyle name="差_缺口县区测算(按2007支出增长25%测算)_财力性转移支付2010年预算参考数 2" xfId="3508"/>
    <cellStyle name="好_河南 缺口县区测算(地方填报白)_2014省级收入12.2（更新后） 2" xfId="3509"/>
    <cellStyle name="差_农林水和城市维护标准支出20080505－县区合计_不含人员经费系数_2014省级收入及财力12.12（更新后） 2" xfId="3510"/>
    <cellStyle name="差_总人口_财力性转移支付2010年预算参考数" xfId="3511"/>
    <cellStyle name="差_农林水和城市维护标准支出20080505－县区合计_不含人员经费系数_财力性转移支付2010年预算参考数" xfId="3512"/>
    <cellStyle name="差_总人口_省级财力12.12" xfId="3513"/>
    <cellStyle name="差_农林水和城市维护标准支出20080505－县区合计_不含人员经费系数_省级财力12.12" xfId="3514"/>
    <cellStyle name="差_农林水和城市维护标准支出20080505－县区合计_民生政策最低支出需求_2014省级收入12.2（更新后） 2" xfId="3515"/>
    <cellStyle name="差_省级明细_Xl0000068_2017年预算草案（债务）" xfId="3516"/>
    <cellStyle name="差_农林水和城市维护标准支出20080505－县区合计_民生政策最低支出需求_2014省级收入及财力12.12（更新后）" xfId="3517"/>
    <cellStyle name="差_县区合并测算20080421_不含人员经费系数_省级财力12.12" xfId="3518"/>
    <cellStyle name="好_Book1_2017年常委会" xfId="3519"/>
    <cellStyle name="差_农林水和城市维护标准支出20080505－县区合计_民生政策最低支出需求_2014省级收入及财力12.12（更新后） 2" xfId="3520"/>
    <cellStyle name="差_农林水和城市维护标准支出20080505－县区合计_省级财力12.12" xfId="3521"/>
    <cellStyle name="差_农林水和城市维护标准支出20080505－县区合计_省级财力12.12 2" xfId="3522"/>
    <cellStyle name="差_农林水和城市维护标准支出20080505－县区合计_县市旗测算-新科目（含人口规模效应）_2014省级收入12.2（更新后）" xfId="3523"/>
    <cellStyle name="好_12滨州" xfId="3524"/>
    <cellStyle name="差_农林水和城市维护标准支出20080505－县区合计_县市旗测算-新科目（含人口规模效应）_2014省级收入12.2（更新后） 2" xfId="3525"/>
    <cellStyle name="差_农林水和城市维护标准支出20080505－县区合计_县市旗测算-新科目（含人口规模效应）_2014省级收入及财力12.12（更新后） 2" xfId="3526"/>
    <cellStyle name="差_农林水和城市维护标准支出20080505－县区合计_县市旗测算-新科目（含人口规模效应）_财力性转移支付2010年预算参考数 2" xfId="3527"/>
    <cellStyle name="差_农林水和城市维护标准支出20080505－县区合计_县市旗测算-新科目（含人口规模效应）_省级财力12.12" xfId="3528"/>
    <cellStyle name="好_县市旗测算-新科目（20080626）_民生政策最低支出需求_财力性转移支付2010年预算参考数" xfId="3529"/>
    <cellStyle name="差_平邑" xfId="3530"/>
    <cellStyle name="差_平邑_2014省级收入12.2（更新后）" xfId="3531"/>
    <cellStyle name="差_平邑_2014省级收入12.2（更新后） 2" xfId="3532"/>
    <cellStyle name="差_卫生部门_2014省级收入及财力12.12（更新后）" xfId="3533"/>
    <cellStyle name="差_平邑_2014省级收入及财力12.12（更新后）" xfId="3534"/>
    <cellStyle name="差_平邑_财力性转移支付2010年预算参考数" xfId="3535"/>
    <cellStyle name="差_平邑_省级财力12.12 2" xfId="3536"/>
    <cellStyle name="差_其他部门(按照总人口测算）—20080416" xfId="3537"/>
    <cellStyle name="差_其他部门(按照总人口测算）—20080416 2" xfId="3538"/>
    <cellStyle name="差_其他部门(按照总人口测算）—20080416_2014省级收入12.2（更新后） 2" xfId="3539"/>
    <cellStyle name="差_其他部门(按照总人口测算）—20080416_不含人员经费系数" xfId="3540"/>
    <cellStyle name="好_分县成本差异系数_民生政策最低支出需求_省级财力12.12" xfId="3541"/>
    <cellStyle name="差_其他部门(按照总人口测算）—20080416_不含人员经费系数 2" xfId="3542"/>
    <cellStyle name="好_分县成本差异系数_民生政策最低支出需求_省级财力12.12 2" xfId="3543"/>
    <cellStyle name="差_县区合并测算20080423(按照各省比重）_县市旗测算-新科目（含人口规模效应）_2014省级收入及财力12.12（更新后） 2" xfId="3544"/>
    <cellStyle name="差_其他部门(按照总人口测算）—20080416_不含人员经费系数_2014省级收入12.2（更新后）" xfId="3545"/>
    <cellStyle name="差_其他部门(按照总人口测算）—20080416_不含人员经费系数_2014省级收入及财力12.12（更新后）" xfId="3546"/>
    <cellStyle name="差_其他部门(按照总人口测算）—20080416_不含人员经费系数_财力性转移支付2010年预算参考数 2" xfId="3547"/>
    <cellStyle name="差_其他部门(按照总人口测算）—20080416_不含人员经费系数_省级财力12.12 2" xfId="3548"/>
    <cellStyle name="差_其他部门(按照总人口测算）—20080416_民生政策最低支出需求 2" xfId="3549"/>
    <cellStyle name="差_其他部门(按照总人口测算）—20080416_民生政策最低支出需求_2014省级收入及财力12.12（更新后）" xfId="3550"/>
    <cellStyle name="差_市辖区测算-新科目（20080626）_不含人员经费系数_2014省级收入12.2（更新后）" xfId="3551"/>
    <cellStyle name="差_其他部门(按照总人口测算）—20080416_民生政策最低支出需求_2014省级收入及财力12.12（更新后） 2" xfId="3552"/>
    <cellStyle name="差_市辖区测算-新科目（20080626）_不含人员经费系数_2014省级收入12.2（更新后） 2" xfId="3553"/>
    <cellStyle name="差_其他部门(按照总人口测算）—20080416_民生政策最低支出需求_财力性转移支付2010年预算参考数" xfId="3554"/>
    <cellStyle name="差_其他部门(按照总人口测算）—20080416_民生政策最低支出需求_财力性转移支付2010年预算参考数 2" xfId="3555"/>
    <cellStyle name="差_其他部门(按照总人口测算）—20080416_民生政策最低支出需求_省级财力12.12 2" xfId="3556"/>
    <cellStyle name="差_市辖区测算20080510_2014省级收入及财力12.12（更新后）" xfId="3557"/>
    <cellStyle name="差_其他部门(按照总人口测算）—20080416_省级财力12.12" xfId="3558"/>
    <cellStyle name="常规_EE70A06373940074E0430A0804CB0074" xfId="3559"/>
    <cellStyle name="差_其他部门(按照总人口测算）—20080416_省级财力12.12 2" xfId="3560"/>
    <cellStyle name="差_其他部门(按照总人口测算）—20080416_县市旗测算-新科目（含人口规模效应） 2" xfId="3561"/>
    <cellStyle name="差_其他部门(按照总人口测算）—20080416_县市旗测算-新科目（含人口规模效应）_2014省级收入12.2（更新后） 2" xfId="3562"/>
    <cellStyle name="常规 2 3_2012年省级平衡表" xfId="3563"/>
    <cellStyle name="差_其他部门(按照总人口测算）—20080416_县市旗测算-新科目（含人口规模效应）_财力性转移支付2010年预算参考数 2" xfId="3564"/>
    <cellStyle name="差_其他部门(按照总人口测算）—20080416_县市旗测算-新科目（含人口规模效应）_省级财力12.12 2" xfId="3565"/>
    <cellStyle name="解释性文本 2 3" xfId="3566"/>
    <cellStyle name="差_青海 缺口县区测算(地方填报)" xfId="3567"/>
    <cellStyle name="差_青海 缺口县区测算(地方填报) 2" xfId="3568"/>
    <cellStyle name="差_青海 缺口县区测算(地方填报)_2014省级收入12.2（更新后）" xfId="3569"/>
    <cellStyle name="差_青海 缺口县区测算(地方填报)_2014省级收入12.2（更新后） 2" xfId="3570"/>
    <cellStyle name="差_青海 缺口县区测算(地方填报)_财力性转移支付2010年预算参考数 2" xfId="3571"/>
    <cellStyle name="差_全省基金收入" xfId="3572"/>
    <cellStyle name="差_全省基金收入 2" xfId="3573"/>
    <cellStyle name="差_全省基金收支" xfId="3574"/>
    <cellStyle name="差_全省基金收支 2" xfId="3575"/>
    <cellStyle name="差_缺口县区测算" xfId="3576"/>
    <cellStyle name="差_缺口县区测算 2" xfId="3577"/>
    <cellStyle name="差_缺口县区测算（11.13）" xfId="3578"/>
    <cellStyle name="好_2009年省对市县转移支付测算表(9.27)_2014省级收入及财力12.12（更新后）" xfId="3579"/>
    <cellStyle name="差_缺口县区测算（11.13） 2" xfId="3580"/>
    <cellStyle name="好_2009年省对市县转移支付测算表(9.27)_2014省级收入及财力12.12（更新后） 2" xfId="3581"/>
    <cellStyle name="差_缺口县区测算（11.13）_2014省级收入及财力12.12（更新后）" xfId="3582"/>
    <cellStyle name="好_省级明细_Xl0000071 2" xfId="3583"/>
    <cellStyle name="差_缺口县区测算（11.13）_省级财力12.12" xfId="3584"/>
    <cellStyle name="差_缺口县区测算(财政部标准)_财力性转移支付2010年预算参考数" xfId="3585"/>
    <cellStyle name="差_缺口县区测算（11.13）_省级财力12.12 2" xfId="3586"/>
    <cellStyle name="差_缺口县区测算(按2007支出增长25%测算)" xfId="3587"/>
    <cellStyle name="差_缺口县区测算(按2007支出增长25%测算) 2" xfId="3588"/>
    <cellStyle name="差_缺口县区测算(按2007支出增长25%测算)_2014省级收入12.2（更新后）" xfId="3589"/>
    <cellStyle name="常规 13_2017年常委会" xfId="3590"/>
    <cellStyle name="差_缺口县区测算(按2007支出增长25%测算)_2014省级收入及财力12.12（更新后）" xfId="3591"/>
    <cellStyle name="好_12滨州_省级财力12.12 2" xfId="3592"/>
    <cellStyle name="好_2010省对市县转移支付测算表(10-21）_2014省级收入12.2（更新后）" xfId="3593"/>
    <cellStyle name="好_省级国有资本经营预算表 2" xfId="3594"/>
    <cellStyle name="差_缺口县区测算(按2007支出增长25%测算)_省级财力12.12" xfId="3595"/>
    <cellStyle name="差_缺口县区测算(按2007支出增长25%测算)_省级财力12.12 2" xfId="3596"/>
    <cellStyle name="差_省级明细_Xl0000071_支出汇总" xfId="3597"/>
    <cellStyle name="差_缺口县区测算(按核定人数) 2" xfId="3598"/>
    <cellStyle name="差_缺口县区测算(按核定人数)_2014省级收入12.2（更新后）" xfId="3599"/>
    <cellStyle name="差_缺口县区测算(按核定人数)_2014省级收入及财力12.12（更新后）" xfId="3600"/>
    <cellStyle name="常规 6_1.3日 2017年预算草案 - 副本" xfId="3601"/>
    <cellStyle name="差_缺口县区测算(按核定人数)_2014省级收入及财力12.12（更新后） 2" xfId="3602"/>
    <cellStyle name="差_山东省民生支出标准_省级财力12.12 2" xfId="3603"/>
    <cellStyle name="差_缺口县区测算(按核定人数)_财力性转移支付2010年预算参考数" xfId="3604"/>
    <cellStyle name="差_缺口县区测算(按核定人数)_财力性转移支付2010年预算参考数 2" xfId="3605"/>
    <cellStyle name="差_缺口县区测算(按核定人数)_省级财力12.12" xfId="3606"/>
    <cellStyle name="千位分隔 12" xfId="3607"/>
    <cellStyle name="差_缺口县区测算(按核定人数)_省级财力12.12 2" xfId="3608"/>
    <cellStyle name="差_省级明细_Book3 2" xfId="3609"/>
    <cellStyle name="差_缺口县区测算(财政部标准)" xfId="3610"/>
    <cellStyle name="差_缺口县区测算(财政部标准) 2" xfId="3611"/>
    <cellStyle name="好_Sheet1" xfId="3612"/>
    <cellStyle name="差_缺口县区测算(财政部标准)_2014省级收入及财力12.12（更新后） 2" xfId="3613"/>
    <cellStyle name="好_缺口县区测算(财政部标准)_财力性转移支付2010年预算参考数 2" xfId="3614"/>
    <cellStyle name="差_缺口县区测算(财政部标准)_财力性转移支付2010年预算参考数 2" xfId="3615"/>
    <cellStyle name="差_缺口县区测算_2014省级收入12.2（更新后） 2" xfId="3616"/>
    <cellStyle name="差_缺口县区测算_2014省级收入及财力12.12（更新后） 2" xfId="3617"/>
    <cellStyle name="差_缺口县区测算_省级财力12.12" xfId="3618"/>
    <cellStyle name="差_缺口县区测算_省级财力12.12 2" xfId="3619"/>
    <cellStyle name="差_缺口消化情况" xfId="3620"/>
    <cellStyle name="差_缺口消化情况 2" xfId="3621"/>
    <cellStyle name="差_缺口消化情况_省级财力12.12 2" xfId="3622"/>
    <cellStyle name="好_2007年结算已定项目对账单_2013省级预算附表 2" xfId="3623"/>
    <cellStyle name="好_2006年34青海_省级财力12.12 2" xfId="3624"/>
    <cellStyle name="差_人员工资和公用经费 2" xfId="3625"/>
    <cellStyle name="差_人员工资和公用经费 2 2" xfId="3626"/>
    <cellStyle name="差_人员工资和公用经费_省级财力12.12 2" xfId="3627"/>
    <cellStyle name="常规 2 2 2" xfId="3628"/>
    <cellStyle name="好_27重庆 2" xfId="3629"/>
    <cellStyle name="差_人员工资和公用经费2" xfId="3630"/>
    <cellStyle name="好_27重庆 2 2" xfId="3631"/>
    <cellStyle name="差_人员工资和公用经费2 2" xfId="3632"/>
    <cellStyle name="差_人员工资和公用经费2_2014省级收入12.2（更新后）" xfId="3633"/>
    <cellStyle name="差_人员工资和公用经费2_财力性转移支付2010年预算参考数 2" xfId="3634"/>
    <cellStyle name="差_人员工资和公用经费3 2" xfId="3635"/>
    <cellStyle name="差_人员工资和公用经费3_2014省级收入12.2（更新后）" xfId="3636"/>
    <cellStyle name="差_人员工资和公用经费3_2014省级收入12.2（更新后） 2" xfId="3637"/>
    <cellStyle name="好_2011年预算表格2010.12.9_支出汇总" xfId="3638"/>
    <cellStyle name="差_人员工资和公用经费3_2014省级收入及财力12.12（更新后）" xfId="3639"/>
    <cellStyle name="差_人员工资和公用经费3_财力性转移支付2010年预算参考数 2" xfId="3640"/>
    <cellStyle name="差_人员工资和公用经费3_省级财力12.12" xfId="3641"/>
    <cellStyle name="差_人员工资和公用经费3_省级财力12.12 2" xfId="3642"/>
    <cellStyle name="差_自行调整差异系数顺序_2014省级收入及财力12.12（更新后）" xfId="3643"/>
    <cellStyle name="好_财政厅编制用表（2011年报省人大）_2017年常委会" xfId="3644"/>
    <cellStyle name="差_山东省民生支出标准" xfId="3645"/>
    <cellStyle name="差_山东省民生支出标准_2014省级收入12.2（更新后） 2" xfId="3646"/>
    <cellStyle name="好_汇总_财力性转移支付2010年预算参考数" xfId="3647"/>
    <cellStyle name="差_山东省民生支出标准_2014省级收入及财力12.12（更新后）" xfId="3648"/>
    <cellStyle name="差_山东省民生支出标准_2014省级收入及财力12.12（更新后） 2" xfId="3649"/>
    <cellStyle name="差_山东省民生支出标准_财力性转移支付2010年预算参考数 2" xfId="3650"/>
    <cellStyle name="差_山东省民生支出标准_省级财力12.12" xfId="3651"/>
    <cellStyle name="差_省电力2008年 工作表 2" xfId="3652"/>
    <cellStyle name="差_省电力2008年 工作表 3" xfId="3653"/>
    <cellStyle name="差_省电力2008年 工作表_2013省级预算附表" xfId="3654"/>
    <cellStyle name="差_省电力2008年 工作表_2013省级预算附表 2" xfId="3655"/>
    <cellStyle name="差_省电力2008年 工作表_2014省级收入12.2（更新后）" xfId="3656"/>
    <cellStyle name="差_省电力2008年 工作表_2014省级收入12.2（更新后） 2" xfId="3657"/>
    <cellStyle name="差_省电力2008年 工作表_2014省级收入及财力12.12（更新后） 2" xfId="3658"/>
    <cellStyle name="差_省电力2008年 工作表_2017年常委会" xfId="3659"/>
    <cellStyle name="差_省电力2008年 工作表_2017年预算草案（债务）" xfId="3660"/>
    <cellStyle name="差_省电力2008年 工作表_附表1-6 2" xfId="3661"/>
    <cellStyle name="好_2016年财政总决算生成表全套0417 -平衡表" xfId="3662"/>
    <cellStyle name="着色 2 2" xfId="3663"/>
    <cellStyle name="差_省电力2008年 工作表_省级财力12.12" xfId="3664"/>
    <cellStyle name="好_省级明细_冬梅3 2" xfId="3665"/>
    <cellStyle name="差_省电力2008年 工作表_收入汇总" xfId="3666"/>
    <cellStyle name="好_复件 复件 2010年预算表格－2010-03-26-（含表间 公式）_省级财力12.12" xfId="3667"/>
    <cellStyle name="差_省级国有资本经营预算表" xfId="3668"/>
    <cellStyle name="差_省级基金收出 2" xfId="3669"/>
    <cellStyle name="好_1604月报 2" xfId="3670"/>
    <cellStyle name="差_省级明细_1.3日 2017年预算草案 - 副本 2" xfId="3671"/>
    <cellStyle name="差_省级明细_2.2017全省收入" xfId="3672"/>
    <cellStyle name="差_省级明细_2.2017全省收入 2" xfId="3673"/>
    <cellStyle name="好_财政供养人员_2014省级收入及财力12.12（更新后）" xfId="3674"/>
    <cellStyle name="差_省级明细_2016-2017全省国资预算" xfId="3675"/>
    <cellStyle name="差_省级明细_2016-2017全省国资预算 2" xfId="3676"/>
    <cellStyle name="差_省级明细_2016年预算草案" xfId="3677"/>
    <cellStyle name="差_省级明细_2016年预算草案 2" xfId="3678"/>
    <cellStyle name="差_云南 缺口县区测算(地方填报)" xfId="3679"/>
    <cellStyle name="差_省级明细_2016年预算草案1.13" xfId="3680"/>
    <cellStyle name="好_河南 缺口县区测算(地方填报)_财力性转移支付2010年预算参考数" xfId="3681"/>
    <cellStyle name="差_省级明细_2016年预算草案1.13 2" xfId="3682"/>
    <cellStyle name="好_河南 缺口县区测算(地方填报)_财力性转移支付2010年预算参考数 2" xfId="3683"/>
    <cellStyle name="差_省级明细_2016年预算草案1.13_基金汇总" xfId="3684"/>
    <cellStyle name="差_省级明细_20171207-2018年预算草案" xfId="3685"/>
    <cellStyle name="差_省级明细_2017年财政收支预算" xfId="3686"/>
    <cellStyle name="差_省级明细_2017年财政收支预算 2" xfId="3687"/>
    <cellStyle name="差_省级明细_2017年预算草案1.4" xfId="3688"/>
    <cellStyle name="差_省级明细_2017年预算草案1.4 2" xfId="3689"/>
    <cellStyle name="差_省级明细_23_基金汇总" xfId="3690"/>
    <cellStyle name="好_省级明细_2016年预算草案1.13" xfId="3691"/>
    <cellStyle name="差_省级明细_23_支出汇总" xfId="3692"/>
    <cellStyle name="差_省级明细_3.2017全省支出" xfId="3693"/>
    <cellStyle name="差_省级明细_3.2017全省支出 2" xfId="3694"/>
    <cellStyle name="好_2010年收入预测表（20091219)）_收入汇总" xfId="3695"/>
    <cellStyle name="好_5334_2006年迪庆县级财政报表附表 2" xfId="3696"/>
    <cellStyle name="好_财力（李处长）_2014省级收入及财力12.12（更新后） 2" xfId="3697"/>
    <cellStyle name="差_省级明细_5.2017省本级收入" xfId="3698"/>
    <cellStyle name="好_Sheet1_省级支出" xfId="3699"/>
    <cellStyle name="差_省级明细_5.2017省本级收入 2" xfId="3700"/>
    <cellStyle name="差_省级明细_6.2017省本级支出 2" xfId="3701"/>
    <cellStyle name="差_省级明细_Book1" xfId="3702"/>
    <cellStyle name="好_34青海_财力性转移支付2010年预算参考数" xfId="3703"/>
    <cellStyle name="差_省级明细_Book1 2" xfId="3704"/>
    <cellStyle name="好_34青海_财力性转移支付2010年预算参考数 2" xfId="3705"/>
    <cellStyle name="差_省级明细_Book1_基金汇总" xfId="3706"/>
    <cellStyle name="注释 2_1.3日 2017年预算草案 - 副本" xfId="3707"/>
    <cellStyle name="差_省级明细_Book1_支出汇总" xfId="3708"/>
    <cellStyle name="差_省级明细_Xl0000068" xfId="3709"/>
    <cellStyle name="好_12滨州_省级财力12.12" xfId="3710"/>
    <cellStyle name="差_省级明细_Xl0000068 3" xfId="3711"/>
    <cellStyle name="好_省级国有资本经营预算表" xfId="3712"/>
    <cellStyle name="差_省级明细_Xl0000068_支出汇总" xfId="3713"/>
    <cellStyle name="差_省级明细_基金最新_2017年预算草案（债务）" xfId="3714"/>
    <cellStyle name="差_省级明细_Xl0000071" xfId="3715"/>
    <cellStyle name="差_省级明细_Xl0000071 2" xfId="3716"/>
    <cellStyle name="差_省级明细_Xl0000071_基金汇总" xfId="3717"/>
    <cellStyle name="差_文体广播事业(按照总人口测算）—20080416_省级财力12.12" xfId="3718"/>
    <cellStyle name="好_Sheet1 2" xfId="3719"/>
    <cellStyle name="差_省级明细_表六七" xfId="3720"/>
    <cellStyle name="差_省级明细_表六七 2" xfId="3721"/>
    <cellStyle name="好_测算结果汇总_2014省级收入及财力12.12（更新后）" xfId="3722"/>
    <cellStyle name="差_省级明细_代编全省支出预算修改" xfId="3723"/>
    <cellStyle name="差_卫生(按照总人口测算）—20080416_县市旗测算-新科目（含人口规模效应）" xfId="3724"/>
    <cellStyle name="差_省级明细_代编全省支出预算修改_2017年预算草案（债务）" xfId="3725"/>
    <cellStyle name="好_2007一般预算支出口径剔除表 2" xfId="3726"/>
    <cellStyle name="差_省级明细_代编全省支出预算修改_收入汇总" xfId="3727"/>
    <cellStyle name="好_2012-2013年经常性收入预测（1.1新口径）" xfId="3728"/>
    <cellStyle name="差_省级明细_冬梅3" xfId="3729"/>
    <cellStyle name="好_行政公检法测算_民生政策最低支出需求_2014省级收入及财力12.12（更新后） 2" xfId="3730"/>
    <cellStyle name="好_Xl0000071" xfId="3731"/>
    <cellStyle name="差_省级明细_冬梅3 3" xfId="3732"/>
    <cellStyle name="好_Xl0000071 3" xfId="3733"/>
    <cellStyle name="差_省级明细_冬梅3_2017年预算草案（债务）" xfId="3734"/>
    <cellStyle name="好_Xl0000071_2017年预算草案（债务）" xfId="3735"/>
    <cellStyle name="差_省级明细_冬梅3_支出汇总" xfId="3736"/>
    <cellStyle name="好_Xl0000071_支出汇总" xfId="3737"/>
    <cellStyle name="差_省级明细_复件 表19（梁蕊发） 2" xfId="3738"/>
    <cellStyle name="差_省级明细_副本1.2" xfId="3739"/>
    <cellStyle name="好_安徽 缺口县区测算(地方填报)1_财力性转移支付2010年预算参考数 2" xfId="3740"/>
    <cellStyle name="差_省级明细_副本1.2 3" xfId="3741"/>
    <cellStyle name="差_卫生(按照总人口测算）—20080416_县市旗测算-新科目（含人口规模效应）_2014省级收入及财力12.12（更新后）" xfId="3742"/>
    <cellStyle name="差_省级明细_副本1.2_2017年预算草案（债务）" xfId="3743"/>
    <cellStyle name="差_省级明细_副本最新 2" xfId="3744"/>
    <cellStyle name="差_省级明细_基金表" xfId="3745"/>
    <cellStyle name="差_省级明细_基金表 2" xfId="3746"/>
    <cellStyle name="差_省级明细_基金最新_基金汇总" xfId="3747"/>
    <cellStyle name="差_省级明细_基金最新_收入汇总" xfId="3748"/>
    <cellStyle name="好_县区合并测算20080423(按照各省比重）" xfId="3749"/>
    <cellStyle name="差_省级明细_基金最新_支出汇总" xfId="3750"/>
    <cellStyle name="差_省级明细_基金最终修改支出" xfId="3751"/>
    <cellStyle name="差_市辖区测算20080510_财力性转移支付2010年预算参考数 2" xfId="3752"/>
    <cellStyle name="差_省级明细_基金最终修改支出 2" xfId="3753"/>
    <cellStyle name="差_省级明细_梁蕊要预算局报人大2017年预算草案" xfId="3754"/>
    <cellStyle name="差_省级明细_梁蕊要预算局报人大2017年预算草案 2" xfId="3755"/>
    <cellStyle name="差_省级明细_全省收入代编最新" xfId="3756"/>
    <cellStyle name="好_20 2007年河南结算单_2014省级收入及财力12.12（更新后） 2" xfId="3757"/>
    <cellStyle name="差_省级明细_全省收入代编最新 2" xfId="3758"/>
    <cellStyle name="差_省级明细_全省收入代编最新 3" xfId="3759"/>
    <cellStyle name="差_省级明细_全省收入代编最新_2017年预算草案（债务）" xfId="3760"/>
    <cellStyle name="差_省级明细_全省收入代编最新_基金汇总" xfId="3761"/>
    <cellStyle name="好_分析缺口率_2014省级收入及财力12.12（更新后）" xfId="3762"/>
    <cellStyle name="好_行政（人员）_县市旗测算-新科目（含人口规模效应）" xfId="3763"/>
    <cellStyle name="差_省级明细_全省收入代编最新_收入汇总" xfId="3764"/>
    <cellStyle name="差_省级明细_全省预算代编_2017年预算草案（债务）" xfId="3765"/>
    <cellStyle name="差_省级明细_全省预算代编_基金汇总" xfId="3766"/>
    <cellStyle name="差_省级明细_全省预算代编_收入汇总" xfId="3767"/>
    <cellStyle name="差_省级明细_全省预算代编_支出汇总" xfId="3768"/>
    <cellStyle name="差_省级明细_社保2017年预算草案1.3 2" xfId="3769"/>
    <cellStyle name="差_省级明细_省级国有资本经营预算表" xfId="3770"/>
    <cellStyle name="差_省级明细_收入汇总" xfId="3771"/>
    <cellStyle name="差_省级明细_政府性基金人大会表格1稿" xfId="3772"/>
    <cellStyle name="差_下文_2014省级收入及财力12.12（更新后）" xfId="3773"/>
    <cellStyle name="差_省级明细_政府性基金人大会表格1稿 2" xfId="3774"/>
    <cellStyle name="差_省级明细_政府性基金人大会表格1稿 3" xfId="3775"/>
    <cellStyle name="差_县市旗测算-新科目（20080627）_财力性转移支付2010年预算参考数 2" xfId="3776"/>
    <cellStyle name="好_省级明细_20171207-2018年预算草案" xfId="3777"/>
    <cellStyle name="差_省级明细_政府性基金人大会表格1稿_基金汇总" xfId="3778"/>
    <cellStyle name="好_2008年支出调整_省级财力12.12 2" xfId="3779"/>
    <cellStyle name="差_省级明细_支出汇总" xfId="3780"/>
    <cellStyle name="好_2008年全省汇总收支计算表_2014省级收入12.2（更新后） 2" xfId="3781"/>
    <cellStyle name="差_省级收入 2" xfId="3782"/>
    <cellStyle name="差_省级支出 2" xfId="3783"/>
    <cellStyle name="差_省级支出_2" xfId="3784"/>
    <cellStyle name="差_省属监狱人员级别表(驻外)" xfId="3785"/>
    <cellStyle name="常规_报告附表1-7（2011）_人大附表-9-14" xfId="3786"/>
    <cellStyle name="好_缺口县区测算" xfId="3787"/>
    <cellStyle name="差_省属监狱人员级别表(驻外)_2017年常委会" xfId="3788"/>
    <cellStyle name="差_省属监狱人员级别表(驻外)_支出汇总" xfId="3789"/>
    <cellStyle name="差_市辖区测算20080510 2 2" xfId="3790"/>
    <cellStyle name="差_市辖区测算20080510_2014省级收入12.2（更新后） 2" xfId="3791"/>
    <cellStyle name="差_市辖区测算20080510_2014省级收入及财力12.12（更新后） 2" xfId="3792"/>
    <cellStyle name="差_市辖区测算20080510_不含人员经费系数_2014省级收入12.2（更新后）" xfId="3793"/>
    <cellStyle name="差_市辖区测算20080510_不含人员经费系数_2014省级收入及财力12.12（更新后）" xfId="3794"/>
    <cellStyle name="好_30云南_1_2014省级收入及财力12.12（更新后） 2" xfId="3795"/>
    <cellStyle name="差_市辖区测算20080510_不含人员经费系数_财力性转移支付2010年预算参考数" xfId="3796"/>
    <cellStyle name="差_县市旗测算-新科目（20080627） 2" xfId="3797"/>
    <cellStyle name="好_表一_2014省级收入12.2（更新后）" xfId="3798"/>
    <cellStyle name="差_市辖区测算20080510_不含人员经费系数_省级财力12.12 2" xfId="3799"/>
    <cellStyle name="差_市辖区测算20080510_财力性转移支付2010年预算参考数" xfId="3800"/>
    <cellStyle name="差_市辖区测算20080510_民生政策最低支出需求" xfId="3801"/>
    <cellStyle name="差_市辖区测算20080510_民生政策最低支出需求 2" xfId="3802"/>
    <cellStyle name="差_市辖区测算20080510_民生政策最低支出需求_2014省级收入12.2（更新后）" xfId="3803"/>
    <cellStyle name="差_市辖区测算20080510_民生政策最低支出需求_2014省级收入及财力12.12（更新后）" xfId="3804"/>
    <cellStyle name="差_市辖区测算20080510_民生政策最低支出需求_财力性转移支付2010年预算参考数" xfId="3805"/>
    <cellStyle name="差_市辖区测算20080510_民生政策最低支出需求_财力性转移支付2010年预算参考数 2" xfId="3806"/>
    <cellStyle name="差_市辖区测算20080510_省级财力12.12" xfId="3807"/>
    <cellStyle name="差_市辖区测算20080510_县市旗测算-新科目（含人口规模效应）" xfId="3808"/>
    <cellStyle name="差_市辖区测算20080510_县市旗测算-新科目（含人口规模效应） 2" xfId="3809"/>
    <cellStyle name="差_市辖区测算20080510_县市旗测算-新科目（含人口规模效应）_2014省级收入12.2（更新后） 2" xfId="3810"/>
    <cellStyle name="差_市辖区测算20080510_县市旗测算-新科目（含人口规模效应）_2014省级收入及财力12.12（更新后）" xfId="3811"/>
    <cellStyle name="好_省电力2008年 工作表" xfId="3812"/>
    <cellStyle name="好_2010年收入预测表（20091230)）_基金汇总" xfId="3813"/>
    <cellStyle name="差_市辖区测算20080510_县市旗测算-新科目（含人口规模效应）_财力性转移支付2010年预算参考数" xfId="3814"/>
    <cellStyle name="差_市辖区测算-新科目（20080626）_2014省级收入12.2（更新后）" xfId="3815"/>
    <cellStyle name="差_同德_2014省级收入及财力12.12（更新后） 2" xfId="3816"/>
    <cellStyle name="好_行政公检法测算_民生政策最低支出需求_财力性转移支付2010年预算参考数 2" xfId="3817"/>
    <cellStyle name="好_省级明细_代编全省支出预算修改_2017年预算草案（债务）" xfId="3818"/>
    <cellStyle name="差_市辖区测算-新科目（20080626）_2014省级收入及财力12.12（更新后） 2" xfId="3819"/>
    <cellStyle name="差_市辖区测算-新科目（20080626）_不含人员经费系数 2" xfId="3820"/>
    <cellStyle name="差_市辖区测算-新科目（20080626）_不含人员经费系数_财力性转移支付2010年预算参考数" xfId="3821"/>
    <cellStyle name="好_2008年支出调整" xfId="3822"/>
    <cellStyle name="差_市辖区测算-新科目（20080626）_不含人员经费系数_财力性转移支付2010年预算参考数 2" xfId="3823"/>
    <cellStyle name="好_2008年支出调整 2" xfId="3824"/>
    <cellStyle name="差_市辖区测算-新科目（20080626）_财力性转移支付2010年预算参考数" xfId="3825"/>
    <cellStyle name="差_市辖区测算-新科目（20080626）_财力性转移支付2010年预算参考数 2" xfId="3826"/>
    <cellStyle name="差_市辖区测算-新科目（20080626）_民生政策最低支出需求 2" xfId="3827"/>
    <cellStyle name="差_市辖区测算-新科目（20080626）_民生政策最低支出需求_2014省级收入12.2（更新后）" xfId="3828"/>
    <cellStyle name="差_市辖区测算-新科目（20080626）_民生政策最低支出需求_2014省级收入12.2（更新后） 2" xfId="3829"/>
    <cellStyle name="强调文字颜色 1 3 3" xfId="3830"/>
    <cellStyle name="好_行政(燃修费)_财力性转移支付2010年预算参考数 2" xfId="3831"/>
    <cellStyle name="好_2010省对市县转移支付测算表(10-21）_省级财力12.12" xfId="3832"/>
    <cellStyle name="差_市辖区测算-新科目（20080626）_民生政策最低支出需求_2014省级收入及财力12.12（更新后）" xfId="3833"/>
    <cellStyle name="强调文字颜色 3 3 3" xfId="3834"/>
    <cellStyle name="差_市辖区测算-新科目（20080626）_民生政策最低支出需求_2014省级收入及财力12.12（更新后） 2" xfId="3835"/>
    <cellStyle name="差_市辖区测算-新科目（20080626）_民生政策最低支出需求_财力性转移支付2010年预算参考数 2" xfId="3836"/>
    <cellStyle name="好_县市旗测算20080508 2 2" xfId="3837"/>
    <cellStyle name="差_市辖区测算-新科目（20080626）_民生政策最低支出需求_省级财力12.12" xfId="3838"/>
    <cellStyle name="差_市辖区测算-新科目（20080626）_省级财力12.12" xfId="3839"/>
    <cellStyle name="差_市辖区测算-新科目（20080626）_省级财力12.12 2" xfId="3840"/>
    <cellStyle name="差_卫生部门_省级财力12.12 2" xfId="3841"/>
    <cellStyle name="差_市辖区测算-新科目（20080626）_县市旗测算-新科目（含人口规模效应）" xfId="3842"/>
    <cellStyle name="差_县市旗测算-新科目（20080626）_2014省级收入及财力12.12（更新后） 2" xfId="3843"/>
    <cellStyle name="差_市辖区测算-新科目（20080626）_县市旗测算-新科目（含人口规模效应）_2014省级收入12.2（更新后） 2" xfId="3844"/>
    <cellStyle name="好_其他部门(按照总人口测算）—20080416 2" xfId="3845"/>
    <cellStyle name="差_市辖区测算-新科目（20080626）_县市旗测算-新科目（含人口规模效应）_财力性转移支付2010年预算参考数" xfId="3846"/>
    <cellStyle name="好_行政(燃修费)_2014省级收入12.2（更新后）" xfId="3847"/>
    <cellStyle name="差_市辖区测算-新科目（20080626）_县市旗测算-新科目（含人口规模效应）_省级财力12.12" xfId="3848"/>
    <cellStyle name="差_税负测算" xfId="3849"/>
    <cellStyle name="差_同德_2014省级收入12.2（更新后）" xfId="3850"/>
    <cellStyle name="差_同德_2014省级收入12.2（更新后） 2" xfId="3851"/>
    <cellStyle name="差_同德_财力性转移支付2010年预算参考数" xfId="3852"/>
    <cellStyle name="好_行政（人员）_不含人员经费系数_省级财力12.12 2" xfId="3853"/>
    <cellStyle name="好_教育(按照总人口测算）—20080416_县市旗测算-新科目（含人口规模效应） 2" xfId="3854"/>
    <cellStyle name="差_同德_财力性转移支付2010年预算参考数 2" xfId="3855"/>
    <cellStyle name="好_2011年预算大表11-26_2017年预算草案（债务）" xfId="3856"/>
    <cellStyle name="好_复件 复件 2010年预算表格－2010-03-26-（含表间 公式）_2014省级收入及财力12.12（更新后） 2" xfId="3857"/>
    <cellStyle name="差_危改资金测算 2" xfId="3858"/>
    <cellStyle name="差_危改资金测算_2014省级收入及财力12.12（更新后）" xfId="3859"/>
    <cellStyle name="好_20 2007年河南结算单_省级财力12.12" xfId="3860"/>
    <cellStyle name="差_危改资金测算_财力性转移支付2010年预算参考数 2" xfId="3861"/>
    <cellStyle name="差_卫生(按照总人口测算）—20080416 2" xfId="3862"/>
    <cellStyle name="差_卫生(按照总人口测算）—20080416 2 2" xfId="3863"/>
    <cellStyle name="差_卫生(按照总人口测算）—20080416_2014省级收入12.2（更新后）" xfId="3864"/>
    <cellStyle name="差_卫生(按照总人口测算）—20080416_2014省级收入12.2（更新后） 2" xfId="3865"/>
    <cellStyle name="差_卫生(按照总人口测算）—20080416_2014省级收入及财力12.12（更新后）" xfId="3866"/>
    <cellStyle name="差_卫生(按照总人口测算）—20080416_2014省级收入及财力12.12（更新后） 2" xfId="3867"/>
    <cellStyle name="着色 3 3" xfId="3868"/>
    <cellStyle name="差_卫生(按照总人口测算）—20080416_不含人员经费系数" xfId="3869"/>
    <cellStyle name="好_2008年全省人员信息" xfId="3870"/>
    <cellStyle name="差_卫生(按照总人口测算）—20080416_不含人员经费系数 2" xfId="3871"/>
    <cellStyle name="差_卫生(按照总人口测算）—20080416_不含人员经费系数_2014省级收入12.2（更新后）" xfId="3872"/>
    <cellStyle name="差_卫生(按照总人口测算）—20080416_不含人员经费系数_2014省级收入12.2（更新后） 2" xfId="3873"/>
    <cellStyle name="好_20 2007年河南结算单 3" xfId="3874"/>
    <cellStyle name="差_卫生(按照总人口测算）—20080416_不含人员经费系数_省级财力12.12" xfId="3875"/>
    <cellStyle name="好_财政厅编制用表（2011年报省人大）_2014省级收入及财力12.12（更新后） 2" xfId="3876"/>
    <cellStyle name="差_卫生(按照总人口测算）—20080416_不含人员经费系数_省级财力12.12 2" xfId="3877"/>
    <cellStyle name="差_卫生(按照总人口测算）—20080416_财力性转移支付2010年预算参考数 2" xfId="3878"/>
    <cellStyle name="差_卫生(按照总人口测算）—20080416_民生政策最低支出需求" xfId="3879"/>
    <cellStyle name="好_0605石屏县" xfId="3880"/>
    <cellStyle name="常规 2 2_2016年结算与财力5.17" xfId="3881"/>
    <cellStyle name="差_卫生(按照总人口测算）—20080416_民生政策最低支出需求 2" xfId="3882"/>
    <cellStyle name="好_0605石屏县 2" xfId="3883"/>
    <cellStyle name="差_卫生(按照总人口测算）—20080416_民生政策最低支出需求_2014省级收入12.2（更新后）" xfId="3884"/>
    <cellStyle name="好_0605石屏县_2014省级收入12.2（更新后）" xfId="3885"/>
    <cellStyle name="差_卫生(按照总人口测算）—20080416_民生政策最低支出需求_2014省级收入12.2（更新后） 2" xfId="3886"/>
    <cellStyle name="好_省级明细_2.2017全省收入" xfId="3887"/>
    <cellStyle name="好_0605石屏县_2014省级收入12.2（更新后） 2" xfId="3888"/>
    <cellStyle name="差_卫生(按照总人口测算）—20080416_民生政策最低支出需求_2014省级收入及财力12.12（更新后） 2" xfId="3889"/>
    <cellStyle name="强调文字颜色 2 3 3" xfId="3890"/>
    <cellStyle name="好_0605石屏县_2014省级收入及财力12.12（更新后） 2" xfId="3891"/>
    <cellStyle name="差_卫生(按照总人口测算）—20080416_民生政策最低支出需求_省级财力12.12 2" xfId="3892"/>
    <cellStyle name="好_行政（人员）_不含人员经费系数_省级财力12.12" xfId="3893"/>
    <cellStyle name="好_教育(按照总人口测算）—20080416_县市旗测算-新科目（含人口规模效应）" xfId="3894"/>
    <cellStyle name="好_0605石屏县_省级财力12.12 2" xfId="3895"/>
    <cellStyle name="差_卫生(按照总人口测算）—20080416_省级财力12.12" xfId="3896"/>
    <cellStyle name="差_卫生(按照总人口测算）—20080416_省级财力12.12 2" xfId="3897"/>
    <cellStyle name="差_卫生(按照总人口测算）—20080416_县市旗测算-新科目（含人口规模效应）_2014省级收入12.2（更新后）" xfId="3898"/>
    <cellStyle name="差_下文_省级财力12.12 2" xfId="3899"/>
    <cellStyle name="差_卫生(按照总人口测算）—20080416_县市旗测算-新科目（含人口规模效应）_2014省级收入12.2（更新后） 2" xfId="3900"/>
    <cellStyle name="差_卫生(按照总人口测算）—20080416_县市旗测算-新科目（含人口规模效应）_2014省级收入及财力12.12（更新后） 2" xfId="3901"/>
    <cellStyle name="差_卫生(按照总人口测算）—20080416_县市旗测算-新科目（含人口规模效应）_省级财力12.12" xfId="3902"/>
    <cellStyle name="差_卫生(按照总人口测算）—20080416_县市旗测算-新科目（含人口规模效应）_省级财力12.12 2" xfId="3903"/>
    <cellStyle name="差_卫生部门" xfId="3904"/>
    <cellStyle name="链接单元格 2 2" xfId="3905"/>
    <cellStyle name="差_县市旗测算-新科目（20080626）_县市旗测算-新科目（含人口规模效应）_省级财力12.12" xfId="3906"/>
    <cellStyle name="差_卫生部门 2" xfId="3907"/>
    <cellStyle name="差_县市旗测算-新科目（20080626）_县市旗测算-新科目（含人口规模效应）_省级财力12.12 2" xfId="3908"/>
    <cellStyle name="差_卫生部门_财力性转移支付2010年预算参考数" xfId="3909"/>
    <cellStyle name="差_卫生部门_财力性转移支付2010年预算参考数 2" xfId="3910"/>
    <cellStyle name="差_县市旗测算-新科目（20080626）_2014省级收入及财力12.12（更新后）" xfId="3911"/>
    <cellStyle name="好_不含人员经费系数_省级财力12.12 2" xfId="3912"/>
    <cellStyle name="差_卫生部门_省级财力12.12" xfId="3913"/>
    <cellStyle name="差_文体广播部门" xfId="3914"/>
    <cellStyle name="差_文体广播部门 2" xfId="3915"/>
    <cellStyle name="差_文体广播事业(按照总人口测算）—20080416 2" xfId="3916"/>
    <cellStyle name="差_文体广播事业(按照总人口测算）—20080416 2 2" xfId="3917"/>
    <cellStyle name="差_文体广播事业(按照总人口测算）—20080416_2014省级收入12.2（更新后）" xfId="3918"/>
    <cellStyle name="常规 12" xfId="3919"/>
    <cellStyle name="差_文体广播事业(按照总人口测算）—20080416_2014省级收入12.2（更新后） 2" xfId="3920"/>
    <cellStyle name="差_文体广播事业(按照总人口测算）—20080416_2014省级收入及财力12.12（更新后） 2" xfId="3921"/>
    <cellStyle name="链接单元格 2" xfId="3922"/>
    <cellStyle name="差_文体广播事业(按照总人口测算）—20080416_不含人员经费系数" xfId="3923"/>
    <cellStyle name="差_文体广播事业(按照总人口测算）—20080416_不含人员经费系数_2014省级收入12.2（更新后）" xfId="3924"/>
    <cellStyle name="差_文体广播事业(按照总人口测算）—20080416_不含人员经费系数_2014省级收入及财力12.12（更新后）" xfId="3925"/>
    <cellStyle name="差_文体广播事业(按照总人口测算）—20080416_不含人员经费系数_2014省级收入及财力12.12（更新后） 2" xfId="3926"/>
    <cellStyle name="差_文体广播事业(按照总人口测算）—20080416_不含人员经费系数_省级财力12.12" xfId="3927"/>
    <cellStyle name="差_文体广播事业(按照总人口测算）—20080416_不含人员经费系数_省级财力12.12 2" xfId="3928"/>
    <cellStyle name="好_2011年预算大表11-26 3" xfId="3929"/>
    <cellStyle name="差_文体广播事业(按照总人口测算）—20080416_财力性转移支付2010年预算参考数" xfId="3930"/>
    <cellStyle name="差_文体广播事业(按照总人口测算）—20080416_财力性转移支付2010年预算参考数 2" xfId="3931"/>
    <cellStyle name="好_Sheet1_2014省级收入及财力12.12（更新后）" xfId="3932"/>
    <cellStyle name="差_文体广播事业(按照总人口测算）—20080416_民生政策最低支出需求" xfId="3933"/>
    <cellStyle name="差_文体广播事业(按照总人口测算）—20080416_民生政策最低支出需求_2014省级收入12.2（更新后）" xfId="3934"/>
    <cellStyle name="差_文体广播事业(按照总人口测算）—20080416_民生政策最低支出需求_2014省级收入12.2（更新后） 2" xfId="3935"/>
    <cellStyle name="差_文体广播事业(按照总人口测算）—20080416_民生政策最低支出需求_财力性转移支付2010年预算参考数" xfId="3936"/>
    <cellStyle name="差_县区合并测算20080421_民生政策最低支出需求_2014省级收入12.2（更新后） 2" xfId="3937"/>
    <cellStyle name="差_文体广播事业(按照总人口测算）—20080416_民生政策最低支出需求_财力性转移支付2010年预算参考数 2" xfId="3938"/>
    <cellStyle name="差_文体广播事业(按照总人口测算）—20080416_民生政策最低支出需求_省级财力12.12" xfId="3939"/>
    <cellStyle name="差_云南 缺口县区测算(地方填报)_财力性转移支付2010年预算参考数 2" xfId="3940"/>
    <cellStyle name="差_文体广播事业(按照总人口测算）—20080416_民生政策最低支出需求_省级财力12.12 2" xfId="3941"/>
    <cellStyle name="好_2009年省对市县转移支付测算表(9.27)_省级财力12.12" xfId="3942"/>
    <cellStyle name="差_文体广播事业(按照总人口测算）—20080416_县市旗测算-新科目（含人口规模效应）" xfId="3943"/>
    <cellStyle name="好_省级支出_2" xfId="3944"/>
    <cellStyle name="差_文体广播事业(按照总人口测算）—20080416_县市旗测算-新科目（含人口规模效应）_2014省级收入及财力12.12（更新后）" xfId="3945"/>
    <cellStyle name="常规 4 6" xfId="3946"/>
    <cellStyle name="差_文体广播事业(按照总人口测算）—20080416_县市旗测算-新科目（含人口规模效应）_2014省级收入及财力12.12（更新后） 2" xfId="3947"/>
    <cellStyle name="差_文体广播事业(按照总人口测算）—20080416_县市旗测算-新科目（含人口规模效应）_财力性转移支付2010年预算参考数" xfId="3948"/>
    <cellStyle name="差_文体广播事业(按照总人口测算）—20080416_县市旗测算-新科目（含人口规模效应）_财力性转移支付2010年预算参考数 2" xfId="3949"/>
    <cellStyle name="差_文体广播事业(按照总人口测算）—20080416_县市旗测算-新科目（含人口规模效应）_省级财力12.12 2" xfId="3950"/>
    <cellStyle name="差_下文（表） 2" xfId="3951"/>
    <cellStyle name="差_下文（表） 2 2" xfId="3952"/>
    <cellStyle name="千位分隔 11" xfId="3953"/>
    <cellStyle name="差_下文（表）_2014省级收入12.2（更新后）" xfId="3954"/>
    <cellStyle name="差_自行调整差异系数顺序_2014省级收入12.2（更新后） 2" xfId="3955"/>
    <cellStyle name="差_下文（表）_2014省级收入12.2（更新后） 2" xfId="3956"/>
    <cellStyle name="差_下文（表）_2014省级收入及财力12.12（更新后） 2" xfId="3957"/>
    <cellStyle name="差_下文（表）_省级财力12.12" xfId="3958"/>
    <cellStyle name="差_下文（表）_省级财力12.12 2" xfId="3959"/>
    <cellStyle name="差_下文_2014省级收入12.2（更新后）" xfId="3960"/>
    <cellStyle name="货币 2" xfId="3961"/>
    <cellStyle name="好_2007年收支情况及2008年收支预计表(汇总表)_2014省级收入及财力12.12（更新后） 2" xfId="3962"/>
    <cellStyle name="千分位" xfId="3963"/>
    <cellStyle name="差_下文_2014省级收入12.2（更新后） 2" xfId="3964"/>
    <cellStyle name="差_下文_2014省级收入及财力12.12（更新后） 2" xfId="3965"/>
    <cellStyle name="差_下文_省级财力12.12" xfId="3966"/>
    <cellStyle name="差_县区合并测算20080421" xfId="3967"/>
    <cellStyle name="差_县区合并测算20080421 2" xfId="3968"/>
    <cellStyle name="好_2007年结算已定项目对账单_附表1-6" xfId="3969"/>
    <cellStyle name="差_县区合并测算20080421 2 2" xfId="3970"/>
    <cellStyle name="好_2007年结算已定项目对账单_附表1-6 2" xfId="3971"/>
    <cellStyle name="差_县区合并测算20080421_2014省级收入12.2（更新后）" xfId="3972"/>
    <cellStyle name="差_县区合并测算20080421_2014省级收入及财力12.12（更新后）" xfId="3973"/>
    <cellStyle name="差_县区合并测算20080421_不含人员经费系数" xfId="3974"/>
    <cellStyle name="差_县区合并测算20080421_不含人员经费系数 2" xfId="3975"/>
    <cellStyle name="差_县区合并测算20080421_不含人员经费系数_2014省级收入及财力12.12（更新后）" xfId="3976"/>
    <cellStyle name="好_2008年财政收支预算草案(1.4)_基金汇总" xfId="3977"/>
    <cellStyle name="差_县区合并测算20080421_不含人员经费系数_2014省级收入及财力12.12（更新后） 2" xfId="3978"/>
    <cellStyle name="差_县区合并测算20080421_不含人员经费系数_财力性转移支付2010年预算参考数 2" xfId="3979"/>
    <cellStyle name="差_县区合并测算20080421_不含人员经费系数_省级财力12.12 2" xfId="3980"/>
    <cellStyle name="差_县区合并测算20080421_财力性转移支付2010年预算参考数" xfId="3981"/>
    <cellStyle name="差_县区合并测算20080421_民生政策最低支出需求" xfId="3982"/>
    <cellStyle name="链接单元格 3 2" xfId="3983"/>
    <cellStyle name="差_县区合并测算20080421_民生政策最低支出需求 2" xfId="3984"/>
    <cellStyle name="常规 11 4" xfId="3985"/>
    <cellStyle name="差_县区合并测算20080421_民生政策最低支出需求_2014省级收入及财力12.12（更新后）" xfId="3986"/>
    <cellStyle name="差_县区合并测算20080421_民生政策最低支出需求_2014省级收入及财力12.12（更新后） 2" xfId="3987"/>
    <cellStyle name="好_财政供养人员_财力性转移支付2010年预算参考数" xfId="3988"/>
    <cellStyle name="差_县区合并测算20080421_民生政策最低支出需求_财力性转移支付2010年预算参考数 2" xfId="3989"/>
    <cellStyle name="好_教育(按照总人口测算）—20080416_县市旗测算-新科目（含人口规模效应）_财力性转移支付2010年预算参考数" xfId="3990"/>
    <cellStyle name="千位分隔[0] 2 2 2 2" xfId="3991"/>
    <cellStyle name="差_县市旗测算20080508_民生政策最低支出需求_2014省级收入及财力12.12（更新后）" xfId="3992"/>
    <cellStyle name="差_县区合并测算20080421_民生政策最低支出需求_省级财力12.12" xfId="3993"/>
    <cellStyle name="好_行政（人员）_民生政策最低支出需求_2014省级收入12.2（更新后） 2" xfId="3994"/>
    <cellStyle name="常规 10_2017年常委会" xfId="3995"/>
    <cellStyle name="差_县区合并测算20080421_民生政策最低支出需求_省级财力12.12 2" xfId="3996"/>
    <cellStyle name="好_行政（人员）_不含人员经费系数" xfId="3997"/>
    <cellStyle name="差_县区合并测算20080421_县市旗测算-新科目（含人口规模效应）_2014省级收入12.2（更新后）" xfId="3998"/>
    <cellStyle name="差_县区合并测算20080421_县市旗测算-新科目（含人口规模效应）_2014省级收入及财力12.12（更新后） 2" xfId="3999"/>
    <cellStyle name="差_县区合并测算20080421_县市旗测算-新科目（含人口规模效应）_财力性转移支付2010年预算参考数" xfId="4000"/>
    <cellStyle name="好_Xl0000336" xfId="4001"/>
    <cellStyle name="差_县区合并测算20080421_县市旗测算-新科目（含人口规模效应）_财力性转移支付2010年预算参考数 2" xfId="4002"/>
    <cellStyle name="差_县区合并测算20080421_县市旗测算-新科目（含人口规模效应）_省级财力12.12 2" xfId="4003"/>
    <cellStyle name="差_县区合并测算20080423(按照各省比重） 2" xfId="4004"/>
    <cellStyle name="差_云南省2008年转移支付测算——州市本级考核部分及政策性测算_2014省级收入12.2（更新后）" xfId="4005"/>
    <cellStyle name="差_县区合并测算20080423(按照各省比重）_2014省级收入及财力12.12（更新后）" xfId="4006"/>
    <cellStyle name="好_卫生(按照总人口测算）—20080416_民生政策最低支出需求" xfId="4007"/>
    <cellStyle name="差_云南省2008年转移支付测算——州市本级考核部分及政策性测算_2014省级收入12.2（更新后） 2" xfId="4008"/>
    <cellStyle name="差_县区合并测算20080423(按照各省比重）_2014省级收入及财力12.12（更新后） 2" xfId="4009"/>
    <cellStyle name="好_卫生(按照总人口测算）—20080416_民生政策最低支出需求 2" xfId="4010"/>
    <cellStyle name="差_县区合并测算20080423(按照各省比重）_不含人员经费系数" xfId="4011"/>
    <cellStyle name="差_县区合并测算20080423(按照各省比重）_不含人员经费系数 2" xfId="4012"/>
    <cellStyle name="差_县区合并测算20080423(按照各省比重）_不含人员经费系数_2014省级收入及财力12.12（更新后） 2" xfId="4013"/>
    <cellStyle name="差_县区合并测算20080423(按照各省比重）_民生政策最低支出需求_财力性转移支付2010年预算参考数" xfId="4014"/>
    <cellStyle name="好_20 2007年河南结算单_附表1-6" xfId="4015"/>
    <cellStyle name="差_县区合并测算20080423(按照各省比重）_民生政策最低支出需求_财力性转移支付2010年预算参考数 2" xfId="4016"/>
    <cellStyle name="差_县区合并测算20080423(按照各省比重）_省级财力12.12 2" xfId="4017"/>
    <cellStyle name="好_2011年预算表格2010.12.9_基金汇总" xfId="4018"/>
    <cellStyle name="计算 2" xfId="4019"/>
    <cellStyle name="好_20160105省级2016年预算情况表（最新）_收入汇总" xfId="4020"/>
    <cellStyle name="好_商品交易所2006--2008年税收_基金汇总" xfId="4021"/>
    <cellStyle name="差_县区合并测算20080423(按照各省比重）_县市旗测算-新科目（含人口规模效应）_2014省级收入及财力12.12（更新后）" xfId="4022"/>
    <cellStyle name="好_行政(燃修费)_县市旗测算-新科目（含人口规模效应）_省级财力12.12 2" xfId="4023"/>
    <cellStyle name="差_县区合并测算20080423(按照各省比重）_县市旗测算-新科目（含人口规模效应）_省级财力12.12" xfId="4024"/>
    <cellStyle name="差_县市旗测算20080508 2" xfId="4025"/>
    <cellStyle name="差_县市旗测算20080508_2014省级收入及财力12.12（更新后）" xfId="4026"/>
    <cellStyle name="差_县市旗测算20080508_2014省级收入及财力12.12（更新后） 2" xfId="4027"/>
    <cellStyle name="差_县市旗测算20080508_不含人员经费系数" xfId="4028"/>
    <cellStyle name="好_30云南_1_省级财力12.12" xfId="4029"/>
    <cellStyle name="差_县市旗测算20080508_不含人员经费系数_2014省级收入及财力12.12（更新后） 2" xfId="4030"/>
    <cellStyle name="好_表一_2014省级收入及财力12.12（更新后）" xfId="4031"/>
    <cellStyle name="常规 13 2" xfId="4032"/>
    <cellStyle name="好_省级明细_Xl0000071 3" xfId="4033"/>
    <cellStyle name="差_县市旗测算20080508_不含人员经费系数_财力性转移支付2010年预算参考数" xfId="4034"/>
    <cellStyle name="好_12滨州_2014省级收入及财力12.12（更新后） 2" xfId="4035"/>
    <cellStyle name="差_县市旗测算20080508_不含人员经费系数_财力性转移支付2010年预算参考数 2" xfId="4036"/>
    <cellStyle name="好_2008年财政收支预算草案(1.4)_支出汇总" xfId="4037"/>
    <cellStyle name="差_县市旗测算20080508_不含人员经费系数_省级财力12.12" xfId="4038"/>
    <cellStyle name="差_县市旗测算20080508_民生政策最低支出需求" xfId="4039"/>
    <cellStyle name="好_省级明细_Xl0000071_收入汇总" xfId="4040"/>
    <cellStyle name="好_文体广播事业(按照总人口测算）—20080416 2 2" xfId="4041"/>
    <cellStyle name="差_县市旗测算20080508_民生政策最低支出需求 2" xfId="4042"/>
    <cellStyle name="差_县市旗测算20080508_民生政策最低支出需求_2014省级收入12.2（更新后） 2" xfId="4043"/>
    <cellStyle name="好_省级明细_2017年预算草案1.4" xfId="4044"/>
    <cellStyle name="差_县市旗测算20080508_民生政策最低支出需求_2014省级收入及财力12.12（更新后） 2" xfId="4045"/>
    <cellStyle name="好_12滨州_2014省级收入12.2（更新后）" xfId="4046"/>
    <cellStyle name="好_县市旗测算-新科目（20080626）_民生政策最低支出需求" xfId="4047"/>
    <cellStyle name="差_县市旗测算20080508_省级财力12.12" xfId="4048"/>
    <cellStyle name="差_县市旗测算20080508_省级财力12.12 2" xfId="4049"/>
    <cellStyle name="差_县市旗测算20080508_县市旗测算-新科目（含人口规模效应）" xfId="4050"/>
    <cellStyle name="差_县市旗测算20080508_县市旗测算-新科目（含人口规模效应） 2" xfId="4051"/>
    <cellStyle name="差_县市旗测算20080508_县市旗测算-新科目（含人口规模效应）_2014省级收入及财力12.12（更新后）" xfId="4052"/>
    <cellStyle name="差_县市旗测算20080508_县市旗测算-新科目（含人口规模效应）_2014省级收入及财力12.12（更新后） 2" xfId="4053"/>
    <cellStyle name="差_县市旗测算20080508_县市旗测算-新科目（含人口规模效应）_财力性转移支付2010年预算参考数" xfId="4054"/>
    <cellStyle name="差_县市旗测算20080508_县市旗测算-新科目（含人口规模效应）_财力性转移支付2010年预算参考数 2" xfId="4055"/>
    <cellStyle name="差_县市旗测算20080508_县市旗测算-新科目（含人口规模效应）_省级财力12.12 2" xfId="4056"/>
    <cellStyle name="差_县市旗测算-新科目（20080626） 2" xfId="4057"/>
    <cellStyle name="差_县市旗测算-新科目（20080626） 2 2" xfId="4058"/>
    <cellStyle name="差_县市旗测算-新科目（20080626）_2014省级收入12.2（更新后）" xfId="4059"/>
    <cellStyle name="差_县市旗测算-新科目（20080626）_不含人员经费系数_2014省级收入12.2（更新后）" xfId="4060"/>
    <cellStyle name="差_县市旗测算-新科目（20080626）_不含人员经费系数_2014省级收入及财力12.12（更新后） 2" xfId="4061"/>
    <cellStyle name="好_省级明细_2017年预算草案（债务）" xfId="4062"/>
    <cellStyle name="差_县市旗测算-新科目（20080626）_不含人员经费系数_省级财力12.12 2" xfId="4063"/>
    <cellStyle name="千_NJ18-15" xfId="4064"/>
    <cellStyle name="差_县市旗测算-新科目（20080626）_财力性转移支付2010年预算参考数" xfId="4065"/>
    <cellStyle name="差_县市旗测算-新科目（20080626）_财力性转移支付2010年预算参考数 2" xfId="4066"/>
    <cellStyle name="差_县市旗测算-新科目（20080626）_民生政策最低支出需求" xfId="4067"/>
    <cellStyle name="差_县市旗测算-新科目（20080626）_民生政策最低支出需求_2014省级收入12.2（更新后）" xfId="4068"/>
    <cellStyle name="差_县市旗测算-新科目（20080626）_民生政策最低支出需求_2014省级收入12.2（更新后） 2" xfId="4069"/>
    <cellStyle name="差_县市旗测算-新科目（20080626）_民生政策最低支出需求_2014省级收入及财力12.12（更新后）" xfId="4070"/>
    <cellStyle name="差_县市旗测算-新科目（20080626）_民生政策最低支出需求_财力性转移支付2010年预算参考数 2" xfId="4071"/>
    <cellStyle name="差_县市旗测算-新科目（20080626）_民生政策最低支出需求_省级财力12.12" xfId="4072"/>
    <cellStyle name="差_县市旗测算-新科目（20080626）_民生政策最低支出需求_省级财力12.12 2" xfId="4073"/>
    <cellStyle name="差_县市旗测算-新科目（20080626）_省级财力12.12" xfId="4074"/>
    <cellStyle name="好_Xl0000068_支出汇总" xfId="4075"/>
    <cellStyle name="差_县市旗测算-新科目（20080626）_省级财力12.12 2" xfId="4076"/>
    <cellStyle name="差_县市旗测算-新科目（20080626）_县市旗测算-新科目（含人口规模效应）_2014省级收入12.2（更新后）" xfId="4077"/>
    <cellStyle name="差_县市旗测算-新科目（20080626）_县市旗测算-新科目（含人口规模效应）_2014省级收入12.2（更新后） 2" xfId="4078"/>
    <cellStyle name="差_县市旗测算-新科目（20080626）_县市旗测算-新科目（含人口规模效应）_2014省级收入及财力12.12（更新后） 2" xfId="4079"/>
    <cellStyle name="差_县市旗测算-新科目（20080627）_2014省级收入及财力12.12（更新后） 2" xfId="4080"/>
    <cellStyle name="差_县市旗测算-新科目（20080627）_不含人员经费系数_2014省级收入12.2（更新后） 2" xfId="4081"/>
    <cellStyle name="差_县市旗测算-新科目（20080627）_不含人员经费系数_2014省级收入及财力12.12（更新后）" xfId="4082"/>
    <cellStyle name="差_县市旗测算-新科目（20080627）_不含人员经费系数_省级财力12.12" xfId="4083"/>
    <cellStyle name="差_县市旗测算-新科目（20080627）_不含人员经费系数_省级财力12.12 2" xfId="4084"/>
    <cellStyle name="好_行政（人员）_民生政策最低支出需求" xfId="4085"/>
    <cellStyle name="差_县市旗测算-新科目（20080627）_财力性转移支付2010年预算参考数" xfId="4086"/>
    <cellStyle name="差_县市旗测算-新科目（20080627）_民生政策最低支出需求" xfId="4087"/>
    <cellStyle name="好_行政（人员）_县市旗测算-新科目（含人口规模效应）_2014省级收入及财力12.12（更新后） 2" xfId="4088"/>
    <cellStyle name="差_县市旗测算-新科目（20080627）_民生政策最低支出需求_2014省级收入12.2（更新后） 2" xfId="4089"/>
    <cellStyle name="差_县市旗测算-新科目（20080627）_民生政策最低支出需求_2014省级收入及财力12.12（更新后）" xfId="4090"/>
    <cellStyle name="好_不含人员经费系数 2 2" xfId="4091"/>
    <cellStyle name="差_县市旗测算-新科目（20080627）_民生政策最低支出需求_2014省级收入及财力12.12（更新后） 2" xfId="4092"/>
    <cellStyle name="输入 3_1.3日 2017年预算草案 - 副本" xfId="4093"/>
    <cellStyle name="好_2006年28四川 2 2" xfId="4094"/>
    <cellStyle name="常规_提供表" xfId="4095"/>
    <cellStyle name="差_县市旗测算-新科目（20080627）_民生政策最低支出需求_省级财力12.12" xfId="4096"/>
    <cellStyle name="差_县市旗测算-新科目（20080627）_民生政策最低支出需求_省级财力12.12 2" xfId="4097"/>
    <cellStyle name="好_行政（人员）_不含人员经费系数_2014省级收入12.2（更新后）" xfId="4098"/>
    <cellStyle name="差_县市旗测算-新科目（20080627）_省级财力12.12" xfId="4099"/>
    <cellStyle name="好_行政（人员）_不含人员经费系数_2014省级收入12.2（更新后） 2" xfId="4100"/>
    <cellStyle name="差_县市旗测算-新科目（20080627）_省级财力12.12 2" xfId="4101"/>
    <cellStyle name="差_县市旗测算-新科目（20080627）_县市旗测算-新科目（含人口规模效应）" xfId="4102"/>
    <cellStyle name="好_2009年财力测算情况11.19_收入汇总" xfId="4103"/>
    <cellStyle name="好_电力公司增值税划转" xfId="4104"/>
    <cellStyle name="差_县市旗测算-新科目（20080627）_县市旗测算-新科目（含人口规模效应） 2" xfId="4105"/>
    <cellStyle name="差_县市旗测算-新科目（20080627）_县市旗测算-新科目（含人口规模效应）_2014省级收入12.2（更新后）" xfId="4106"/>
    <cellStyle name="好_市辖区测算-新科目（20080626） 2" xfId="4107"/>
    <cellStyle name="差_县市旗测算-新科目（20080627）_县市旗测算-新科目（含人口规模效应）_2014省级收入及财力12.12（更新后）" xfId="4108"/>
    <cellStyle name="差_县市旗测算-新科目（20080627）_县市旗测算-新科目（含人口规模效应）_财力性转移支付2010年预算参考数" xfId="4109"/>
    <cellStyle name="差_县市旗测算-新科目（20080627）_县市旗测算-新科目（含人口规模效应）_财力性转移支付2010年预算参考数 2" xfId="4110"/>
    <cellStyle name="差_一般预算支出口径剔除表" xfId="4111"/>
    <cellStyle name="差_一般预算支出口径剔除表 2" xfId="4112"/>
    <cellStyle name="差_一般预算支出口径剔除表_2014省级收入12.2（更新后）" xfId="4113"/>
    <cellStyle name="差_一般预算支出口径剔除表_2014省级收入12.2（更新后） 2" xfId="4114"/>
    <cellStyle name="差_一般预算支出口径剔除表_2014省级收入及财力12.12（更新后）" xfId="4115"/>
    <cellStyle name="差_一般预算支出口径剔除表_2014省级收入及财力12.12（更新后） 2" xfId="4116"/>
    <cellStyle name="差_一般预算支出口径剔除表_省级财力12.12" xfId="4117"/>
    <cellStyle name="差_云南 缺口县区测算(地方填报)_2014省级收入12.2（更新后）" xfId="4118"/>
    <cellStyle name="差_云南 缺口县区测算(地方填报)_2014省级收入12.2（更新后） 2" xfId="4119"/>
    <cellStyle name="差_云南省2008年转移支付测算——州市本级考核部分及政策性测算" xfId="4120"/>
    <cellStyle name="差_云南省2008年转移支付测算——州市本级考核部分及政策性测算 2" xfId="4121"/>
    <cellStyle name="好_2006年22湖南_省级财力12.12 2" xfId="4122"/>
    <cellStyle name="差_云南省2008年转移支付测算——州市本级考核部分及政策性测算_2014省级收入及财力12.12（更新后）" xfId="4123"/>
    <cellStyle name="差_云南省2008年转移支付测算——州市本级考核部分及政策性测算_财力性转移支付2010年预算参考数" xfId="4124"/>
    <cellStyle name="好_2009年结算（最终）_基金汇总" xfId="4125"/>
    <cellStyle name="好_Sheet1_全省基金收支" xfId="4126"/>
    <cellStyle name="差_云南省2008年转移支付测算——州市本级考核部分及政策性测算_财力性转移支付2010年预算参考数 2" xfId="4127"/>
    <cellStyle name="差_云南省2008年转移支付测算——州市本级考核部分及政策性测算_省级财力12.12 2" xfId="4128"/>
    <cellStyle name="差_支出汇总" xfId="4129"/>
    <cellStyle name="差_中原证券2012年补助（上解）核定表" xfId="4130"/>
    <cellStyle name="差_重点民生支出需求测算表社保（农村低保）081112" xfId="4131"/>
    <cellStyle name="好_20河南 2" xfId="4132"/>
    <cellStyle name="差_转移支付_2014省级收入12.2（更新后）" xfId="4133"/>
    <cellStyle name="差_转移支付_2014省级收入12.2（更新后） 2" xfId="4134"/>
    <cellStyle name="差_转移支付_2014省级收入及财力12.12（更新后） 2" xfId="4135"/>
    <cellStyle name="差_转移支付_省级财力12.12 2" xfId="4136"/>
    <cellStyle name="差_自行调整差异系数顺序" xfId="4137"/>
    <cellStyle name="常规 4" xfId="4138"/>
    <cellStyle name="差_自行调整差异系数顺序 2" xfId="4139"/>
    <cellStyle name="好_2008计算资料（8月5）" xfId="4140"/>
    <cellStyle name="好_2006年水利统计指标统计表_省级财力12.12 2" xfId="4141"/>
    <cellStyle name="差_自行调整差异系数顺序_2014省级收入12.2（更新后）" xfId="4142"/>
    <cellStyle name="差_自行调整差异系数顺序_2014省级收入及财力12.12（更新后） 2" xfId="4143"/>
    <cellStyle name="好_财政供养人员_2014省级收入及财力12.12（更新后） 2" xfId="4144"/>
    <cellStyle name="差_自行调整差异系数顺序_财力性转移支付2010年预算参考数" xfId="4145"/>
    <cellStyle name="差_自行调整差异系数顺序_省级财力12.12" xfId="4146"/>
    <cellStyle name="好_财力差异计算表(不含非农业区)" xfId="4147"/>
    <cellStyle name="好_县市旗测算-新科目（20080627）_财力性转移支付2010年预算参考数" xfId="4148"/>
    <cellStyle name="常" xfId="4149"/>
    <cellStyle name="好_M01-2(州市补助收入)" xfId="4150"/>
    <cellStyle name="好_省级明细_Book1_基金汇总" xfId="4151"/>
    <cellStyle name="常规 10 2" xfId="4152"/>
    <cellStyle name="常规 11" xfId="4153"/>
    <cellStyle name="常规 11 2_2012年结算与财力5.3" xfId="4154"/>
    <cellStyle name="常规 11_02支出需求及缺口县测算情况" xfId="4155"/>
    <cellStyle name="好_12滨州_2014省级收入及财力12.12（更新后）" xfId="4156"/>
    <cellStyle name="常规 13" xfId="4157"/>
    <cellStyle name="常规 14" xfId="4158"/>
    <cellStyle name="常规 16 2" xfId="4159"/>
    <cellStyle name="常规 16_2016年结算与财力5.17" xfId="4160"/>
    <cellStyle name="常规 22" xfId="4161"/>
    <cellStyle name="常规 17" xfId="4162"/>
    <cellStyle name="常规 24" xfId="4163"/>
    <cellStyle name="常规 19" xfId="4164"/>
    <cellStyle name="常规 2" xfId="4165"/>
    <cellStyle name="强调文字颜色 3 3" xfId="4166"/>
    <cellStyle name="检查单元格 2_1.3日 2017年预算草案 - 副本" xfId="4167"/>
    <cellStyle name="常规 2 10" xfId="4168"/>
    <cellStyle name="好_2011年全省及省级预计2011-12-12_收入汇总" xfId="4169"/>
    <cellStyle name="好_基金安排表 2" xfId="4170"/>
    <cellStyle name="常规 2 11" xfId="4171"/>
    <cellStyle name="常规 2 13" xfId="4172"/>
    <cellStyle name="常规 2 14" xfId="4173"/>
    <cellStyle name="常规 2 15" xfId="4174"/>
    <cellStyle name="常规 2 2 2_2017年常委会" xfId="4175"/>
    <cellStyle name="常规 2 2 3" xfId="4176"/>
    <cellStyle name="好_文体广播事业(按照总人口测算）—20080416_财力性转移支付2010年预算参考数 2" xfId="4177"/>
    <cellStyle name="常规 2 2 5" xfId="4178"/>
    <cellStyle name="常规 2 2 6" xfId="4179"/>
    <cellStyle name="好_1110洱源县_财力性转移支付2010年预算参考数 2" xfId="4180"/>
    <cellStyle name="常规 2 3" xfId="4181"/>
    <cellStyle name="常规 2 3 3" xfId="4182"/>
    <cellStyle name="常规 2 5" xfId="4183"/>
    <cellStyle name="好_卫生(按照总人口测算）—20080416_县市旗测算-新科目（含人口规模效应）_财力性转移支付2010年预算参考数 2" xfId="4184"/>
    <cellStyle name="常规 2 6" xfId="4185"/>
    <cellStyle name="常规 2_2007年收支情况及2008年收支预计表(汇总表)" xfId="4186"/>
    <cellStyle name="常规 22 2" xfId="4187"/>
    <cellStyle name="常规 33" xfId="4188"/>
    <cellStyle name="常规 28" xfId="4189"/>
    <cellStyle name="常规 34" xfId="4190"/>
    <cellStyle name="常规 29" xfId="4191"/>
    <cellStyle name="好_Sheet2_1" xfId="4192"/>
    <cellStyle name="输出 4 2" xfId="4193"/>
    <cellStyle name="常规 3" xfId="4194"/>
    <cellStyle name="常规 3 2_3.2017全省支出" xfId="4195"/>
    <cellStyle name="常规 3 3" xfId="4196"/>
    <cellStyle name="好_县区合并测算20080421_不含人员经费系数" xfId="4197"/>
    <cellStyle name="常规 3 5" xfId="4198"/>
    <cellStyle name="好_财政厅编制用表（2011年报省人大）_基金汇总" xfId="4199"/>
    <cellStyle name="常规 4 2" xfId="4200"/>
    <cellStyle name="常规 4 2 2" xfId="4201"/>
    <cellStyle name="常规 4 4" xfId="4202"/>
    <cellStyle name="常规 4 3" xfId="4203"/>
    <cellStyle name="好_河南省----2009-05-21（补充数据）_2013省级预算附表" xfId="4204"/>
    <cellStyle name="常规 5 4" xfId="4205"/>
    <cellStyle name="常规 5_2017-市本级报人大样表-10-14" xfId="4206"/>
    <cellStyle name="好_财政供养人员" xfId="4207"/>
    <cellStyle name="常规 6 3" xfId="4208"/>
    <cellStyle name="常规 6 4" xfId="4209"/>
    <cellStyle name="好_2007结算与财力(6.2)_支出汇总" xfId="4210"/>
    <cellStyle name="常规 7" xfId="4211"/>
    <cellStyle name="常规 7 2" xfId="4212"/>
    <cellStyle name="常规 7 3" xfId="4213"/>
    <cellStyle name="常规 7_2017年常委会" xfId="4214"/>
    <cellStyle name="常规 8" xfId="4215"/>
    <cellStyle name="常规 9" xfId="4216"/>
    <cellStyle name="常规_1、政府组成部门预算分析-基本支出" xfId="4217"/>
    <cellStyle name="常规_12-29日省政府常务会议材料附件_人大附表-9-14" xfId="4218"/>
    <cellStyle name="常规_2007基金预算" xfId="4219"/>
    <cellStyle name="好_汇总表4_财力性转移支付2010年预算参考数" xfId="4220"/>
    <cellStyle name="常规_2016年省本级社会保险基金收支预算表细化" xfId="4221"/>
    <cellStyle name="常规_2018年常委会" xfId="4222"/>
    <cellStyle name="常规_人大附表-9-14" xfId="4223"/>
    <cellStyle name="好_省级明细_Book1_收入汇总" xfId="4224"/>
    <cellStyle name="超级链接" xfId="4225"/>
    <cellStyle name="超連結" xfId="4226"/>
    <cellStyle name="超链接 3" xfId="4227"/>
    <cellStyle name="超链接 4" xfId="4228"/>
    <cellStyle name="分级显示行_1_13区汇总" xfId="4229"/>
    <cellStyle name="好_2006年30云南 2 2" xfId="4230"/>
    <cellStyle name="好_Sheet2" xfId="4231"/>
    <cellStyle name="好 2_3.2017全省支出" xfId="4232"/>
    <cellStyle name="好 3" xfId="4233"/>
    <cellStyle name="好 3 2" xfId="4234"/>
    <cellStyle name="好_(财政总决算简表-2016年)收入导出数据" xfId="4235"/>
    <cellStyle name="好_Sheet1_省级支出 2" xfId="4236"/>
    <cellStyle name="输出 3 2 2" xfId="4237"/>
    <cellStyle name="好_03昭通 2" xfId="4238"/>
    <cellStyle name="好_07临沂 2" xfId="4239"/>
    <cellStyle name="好_0502通海县" xfId="4240"/>
    <cellStyle name="好_07临沂 2 2" xfId="4241"/>
    <cellStyle name="好_0502通海县 2" xfId="4242"/>
    <cellStyle name="好_05潍坊" xfId="4243"/>
    <cellStyle name="好_Xl0000068_收入汇总" xfId="4244"/>
    <cellStyle name="好_05潍坊 2" xfId="4245"/>
    <cellStyle name="好_县区合并测算20080423(按照各省比重）_不含人员经费系数 2" xfId="4246"/>
    <cellStyle name="好_07临沂" xfId="4247"/>
    <cellStyle name="好_成本差异系数_财力性转移支付2010年预算参考数 2" xfId="4248"/>
    <cellStyle name="好_09黑龙江" xfId="4249"/>
    <cellStyle name="好_09黑龙江 2" xfId="4250"/>
    <cellStyle name="好_09黑龙江_2014省级收入12.2（更新后） 2" xfId="4251"/>
    <cellStyle name="好_09黑龙江_2014省级收入及财力12.12（更新后）" xfId="4252"/>
    <cellStyle name="好_09黑龙江_省级财力12.12" xfId="4253"/>
    <cellStyle name="好_09黑龙江_省级财力12.12 2" xfId="4254"/>
    <cellStyle name="好_1_2014省级收入及财力12.12（更新后） 2" xfId="4255"/>
    <cellStyle name="好_1_财力性转移支付2010年预算参考数" xfId="4256"/>
    <cellStyle name="好_1_财力性转移支付2010年预算参考数 2" xfId="4257"/>
    <cellStyle name="好_1_省级财力12.12" xfId="4258"/>
    <cellStyle name="好_1_省级财力12.12 2" xfId="4259"/>
    <cellStyle name="好_1110洱源县 2" xfId="4260"/>
    <cellStyle name="好_2006年28四川_财力性转移支付2010年预算参考数 2" xfId="4261"/>
    <cellStyle name="好_省级明细_基金最新_支出汇总" xfId="4262"/>
    <cellStyle name="好_1110洱源县_2014省级收入12.2（更新后） 2" xfId="4263"/>
    <cellStyle name="好_1110洱源县_2014省级收入及财力12.12（更新后）" xfId="4264"/>
    <cellStyle name="好_1110洱源县_财力性转移支付2010年预算参考数" xfId="4265"/>
    <cellStyle name="好_2007年收支情况及2008年收支预计表(汇总表)_财力性转移支付2010年预算参考数 2" xfId="4266"/>
    <cellStyle name="好_1110洱源县_省级财力12.12" xfId="4267"/>
    <cellStyle name="好_1110洱源县_省级财力12.12 2" xfId="4268"/>
    <cellStyle name="好_11大理" xfId="4269"/>
    <cellStyle name="好_11大理 2" xfId="4270"/>
    <cellStyle name="好_11大理_2014省级收入12.2（更新后）" xfId="4271"/>
    <cellStyle name="好_11大理_2014省级收入12.2（更新后） 2" xfId="4272"/>
    <cellStyle name="好_11大理_2014省级收入及财力12.12（更新后） 2" xfId="4273"/>
    <cellStyle name="貨幣[0]_cpu 整腳" xfId="4274"/>
    <cellStyle name="好_11大理_省级财力12.12 2" xfId="4275"/>
    <cellStyle name="好_12滨州 2" xfId="4276"/>
    <cellStyle name="好_12滨州 2 2" xfId="4277"/>
    <cellStyle name="好_县市旗测算-新科目（20080626）_民生政策最低支出需求 2" xfId="4278"/>
    <cellStyle name="好_12滨州_2014省级收入12.2（更新后） 2" xfId="4279"/>
    <cellStyle name="好_12滨州_财力性转移支付2010年预算参考数 2" xfId="4280"/>
    <cellStyle name="好_14安徽_2014省级收入12.2（更新后）" xfId="4281"/>
    <cellStyle name="好_核定人数下发表 2" xfId="4282"/>
    <cellStyle name="好_14安徽_2014省级收入及财力12.12（更新后）" xfId="4283"/>
    <cellStyle name="好_14安徽_2014省级收入及财力12.12（更新后） 2" xfId="4284"/>
    <cellStyle name="检查单元格 2 2" xfId="4285"/>
    <cellStyle name="好_14安徽_省级财力12.12 2" xfId="4286"/>
    <cellStyle name="好_2016年结算与财力5.17" xfId="4287"/>
    <cellStyle name="好_2" xfId="4288"/>
    <cellStyle name="好_2 2" xfId="4289"/>
    <cellStyle name="好_2.2017全省收入" xfId="4290"/>
    <cellStyle name="好_2_2014省级收入12.2（更新后）" xfId="4291"/>
    <cellStyle name="好_2_财力性转移支付2010年预算参考数 2" xfId="4292"/>
    <cellStyle name="好_安徽 缺口县区测算(地方填报)1_2014省级收入及财力12.12（更新后）" xfId="4293"/>
    <cellStyle name="好_2_省级财力12.12 2" xfId="4294"/>
    <cellStyle name="好_20 2007年河南结算单" xfId="4295"/>
    <cellStyle name="好_20 2007年河南结算单 2" xfId="4296"/>
    <cellStyle name="好_22.2017年全省基金支出" xfId="4297"/>
    <cellStyle name="好_20 2007年河南结算单_2014省级收入12.2（更新后） 2" xfId="4298"/>
    <cellStyle name="好_20 2007年河南结算单_2014省级收入及财力12.12（更新后）" xfId="4299"/>
    <cellStyle name="好_20 2007年河南结算单_2017年预算草案（债务）" xfId="4300"/>
    <cellStyle name="好_20 2007年河南结算单_附表1-6 2" xfId="4301"/>
    <cellStyle name="好_20 2007年河南结算单_省级财力12.12 2" xfId="4302"/>
    <cellStyle name="好_20 2007年河南结算单_收入汇总" xfId="4303"/>
    <cellStyle name="好_2006年22湖南" xfId="4304"/>
    <cellStyle name="好_2006年22湖南 2" xfId="4305"/>
    <cellStyle name="好_2006年22湖南_2014省级收入12.2（更新后） 2" xfId="4306"/>
    <cellStyle name="好_2006年22湖南_财力性转移支付2010年预算参考数" xfId="4307"/>
    <cellStyle name="好_20河南(财政部2010年县级基本财力测算数据)_2014省级收入及财力12.12（更新后）" xfId="4308"/>
    <cellStyle name="好_2006年22湖南_省级财力12.12" xfId="4309"/>
    <cellStyle name="好_国有资本经营预算（2011年报省人大）_附表1-6 2" xfId="4310"/>
    <cellStyle name="好_2006年27重庆 2" xfId="4311"/>
    <cellStyle name="好_2006年27重庆 2 2" xfId="4312"/>
    <cellStyle name="好_2006年27重庆_2014省级收入12.2（更新后） 2" xfId="4313"/>
    <cellStyle name="好_2006年27重庆_财力性转移支付2010年预算参考数" xfId="4314"/>
    <cellStyle name="好_2006年27重庆_省级财力12.12" xfId="4315"/>
    <cellStyle name="好_2006年28四川" xfId="4316"/>
    <cellStyle name="好_2006年28四川 2" xfId="4317"/>
    <cellStyle name="好_2006年28四川_2014省级收入12.2（更新后）" xfId="4318"/>
    <cellStyle name="好_2010年收入预测表（20091218)）_2017年常委会" xfId="4319"/>
    <cellStyle name="好_2006年28四川_省级财力12.12" xfId="4320"/>
    <cellStyle name="好_21.2017年全省基金收入" xfId="4321"/>
    <cellStyle name="好_2006年30云南" xfId="4322"/>
    <cellStyle name="好_410927000_台前县_2014省级收入12.2（更新后）" xfId="4323"/>
    <cellStyle name="好_2006年30云南 2" xfId="4324"/>
    <cellStyle name="好_2006年33甘肃 2" xfId="4325"/>
    <cellStyle name="好_2006年34青海 2" xfId="4326"/>
    <cellStyle name="链接单元格 4" xfId="4327"/>
    <cellStyle name="好_2006年34青海_2014省级收入12.2（更新后）" xfId="4328"/>
    <cellStyle name="好_2006年34青海_2014省级收入及财力12.12（更新后）" xfId="4329"/>
    <cellStyle name="数量 2" xfId="4330"/>
    <cellStyle name="好_2006年全省财力计算表（中央、决算）" xfId="4331"/>
    <cellStyle name="好_2006年水利统计指标统计表_2014省级收入及财力12.12（更新后）" xfId="4332"/>
    <cellStyle name="好_2006年水利统计指标统计表_2014省级收入及财力12.12（更新后） 2" xfId="4333"/>
    <cellStyle name="好_2006年水利统计指标统计表_省级财力12.12" xfId="4334"/>
    <cellStyle name="好_2007结算与财力(6.2)" xfId="4335"/>
    <cellStyle name="好_2007结算与财力(6.2)_基金汇总" xfId="4336"/>
    <cellStyle name="好_2007结算与财力(6.2)_收入汇总" xfId="4337"/>
    <cellStyle name="好_2007年结算已定项目对账单" xfId="4338"/>
    <cellStyle name="好_Xl0000621" xfId="4339"/>
    <cellStyle name="好_2007年结算已定项目对账单 3" xfId="4340"/>
    <cellStyle name="好_2007年结算已定项目对账单_基金汇总" xfId="4341"/>
    <cellStyle name="好_2007年结算已定项目对账单_省级财力12.12" xfId="4342"/>
    <cellStyle name="好_2007年结算已定项目对账单_收入汇总" xfId="4343"/>
    <cellStyle name="好_2007年结算已定项目对账单_支出汇总" xfId="4344"/>
    <cellStyle name="好_2007年收支情况及2008年收支预计表(汇总表) 2" xfId="4345"/>
    <cellStyle name="好_2007年收支情况及2008年收支预计表(汇总表)_2014省级收入12.2（更新后）" xfId="4346"/>
    <cellStyle name="好_2007年收支情况及2008年收支预计表(汇总表)_省级财力12.12 2" xfId="4347"/>
    <cellStyle name="好_2007年一般预算支出剔除_2014省级收入12.2（更新后） 2" xfId="4348"/>
    <cellStyle name="好_2007年一般预算支出剔除_2014省级收入及财力12.12（更新后）" xfId="4349"/>
    <cellStyle name="好_2007年一般预算支出剔除_2014省级收入及财力12.12（更新后） 2" xfId="4350"/>
    <cellStyle name="好_2007年一般预算支出剔除_省级财力12.12" xfId="4351"/>
    <cellStyle name="好_2007年中央财政与河南省财政年终决算结算单" xfId="4352"/>
    <cellStyle name="好_2007年中央财政与河南省财政年终决算结算单_2014省级收入12.2（更新后）" xfId="4353"/>
    <cellStyle name="好_2007年中央财政与河南省财政年终决算结算单_2014省级收入12.2（更新后） 2" xfId="4354"/>
    <cellStyle name="好_2007年中央财政与河南省财政年终决算结算单_2017年常委会" xfId="4355"/>
    <cellStyle name="好_2007年中央财政与河南省财政年终决算结算单_附表1-6 2" xfId="4356"/>
    <cellStyle name="好_Book1_人大附表-9-14" xfId="4357"/>
    <cellStyle name="好_国有资本经营预算（2011年报省人大）_2014省级收入12.2（更新后）" xfId="4358"/>
    <cellStyle name="好_2007年中央财政与河南省财政年终决算结算单_基金汇总" xfId="4359"/>
    <cellStyle name="好_2007年中央财政与河南省财政年终决算结算单_省级财力12.12" xfId="4360"/>
    <cellStyle name="好_2007年中央财政与河南省财政年终决算结算单_收入汇总" xfId="4361"/>
    <cellStyle name="好_2007年中央财政与河南省财政年终决算结算单_支出汇总" xfId="4362"/>
    <cellStyle name="好_2007一般预算支出口径剔除表_2014省级收入12.2（更新后） 2" xfId="4363"/>
    <cellStyle name="好_行政公检法测算_县市旗测算-新科目（含人口规模效应）_省级财力12.12" xfId="4364"/>
    <cellStyle name="好_2007一般预算支出口径剔除表_省级财力12.12 2" xfId="4365"/>
    <cellStyle name="好_Xl0000068" xfId="4366"/>
    <cellStyle name="好_2008计算资料（8月11日终稿）" xfId="4367"/>
    <cellStyle name="好_2008结算与财力(最终)" xfId="4368"/>
    <cellStyle name="好_2008经常性收入" xfId="4369"/>
    <cellStyle name="好_20河南_2014省级收入12.2（更新后）" xfId="4370"/>
    <cellStyle name="好_2008经常性收入 2" xfId="4371"/>
    <cellStyle name="好_20河南_2014省级收入12.2（更新后） 2" xfId="4372"/>
    <cellStyle name="好_2008年财政收支预算草案(1.4)" xfId="4373"/>
    <cellStyle name="好_2008年财政收支预算草案(1.4)_2017年常委会" xfId="4374"/>
    <cellStyle name="好_危改资金测算 2" xfId="4375"/>
    <cellStyle name="适中 4" xfId="4376"/>
    <cellStyle name="好_2008年全省汇总收支计算表" xfId="4377"/>
    <cellStyle name="好_2008年全省汇总收支计算表_2014省级收入及财力12.12（更新后）" xfId="4378"/>
    <cellStyle name="好_2008年全省汇总收支计算表_2014省级收入及财力12.12（更新后） 2" xfId="4379"/>
    <cellStyle name="寘嬫愗傝 [0.00]_Region Orders (2)" xfId="4380"/>
    <cellStyle name="好_2008年全省汇总收支计算表_财力性转移支付2010年预算参考数" xfId="4381"/>
    <cellStyle name="好_2008年全省汇总收支计算表_省级财力12.12" xfId="4382"/>
    <cellStyle name="好_2008年全省汇总收支计算表_省级财力12.12 2" xfId="4383"/>
    <cellStyle name="好_2008年全省人员信息 2" xfId="4384"/>
    <cellStyle name="好_2008年一般预算支出预计" xfId="4385"/>
    <cellStyle name="好_市辖区测算-新科目（20080626）_县市旗测算-新科目（含人口规模效应）_财力性转移支付2010年预算参考数 2" xfId="4386"/>
    <cellStyle name="好_2008年预计支出与2007年对比 2" xfId="4387"/>
    <cellStyle name="好_2008年支出调整_2014省级收入及财力12.12（更新后）" xfId="4388"/>
    <cellStyle name="好_2008年支出调整_财力性转移支付2010年预算参考数" xfId="4389"/>
    <cellStyle name="好_2009年财力测算情况11.19" xfId="4390"/>
    <cellStyle name="好_2009年财力测算情况11.19_基金汇总" xfId="4391"/>
    <cellStyle name="好_省级明细_代编全省支出预算修改" xfId="4392"/>
    <cellStyle name="好_Sheet1_省级财力12.12 2" xfId="4393"/>
    <cellStyle name="好_2009年结算（最终）_支出汇总" xfId="4394"/>
    <cellStyle name="好_2009年省对市县转移支付测算表(9.27)_2014省级收入12.2（更新后）" xfId="4395"/>
    <cellStyle name="好_2009年省对市县转移支付测算表(9.27)_2014省级收入12.2（更新后） 2" xfId="4396"/>
    <cellStyle name="好_2009年省与市县结算（最终）" xfId="4397"/>
    <cellStyle name="好_2009年省与市县结算（最终） 2" xfId="4398"/>
    <cellStyle name="好_2010年 - 现金预算 v.2 170909（华润燃气）" xfId="4399"/>
    <cellStyle name="好_农林水和城市维护标准支出20080505－县区合计_不含人员经费系数_财力性转移支付2010年预算参考数 2" xfId="4400"/>
    <cellStyle name="好_2010年收入预测表（20091218)）" xfId="4401"/>
    <cellStyle name="千位分隔 8" xfId="4402"/>
    <cellStyle name="好_2010年收入预测表（20091218)）_基金汇总" xfId="4403"/>
    <cellStyle name="好_2010年收入预测表（20091218)）_收入汇总" xfId="4404"/>
    <cellStyle name="好_2010年收入预测表（20091219)）_2017年常委会" xfId="4405"/>
    <cellStyle name="好_2010年收入预测表（20091219)）_基金汇总" xfId="4406"/>
    <cellStyle name="好_20160105省级2016年预算情况表（最新）_2017年预算草案（债务）" xfId="4407"/>
    <cellStyle name="好_2010年收入预测表（20091230)）_收入汇总" xfId="4408"/>
    <cellStyle name="好_2010年收入预测表（20091230)）_支出汇总" xfId="4409"/>
    <cellStyle name="好_2010省对市县转移支付测算表(10-21）" xfId="4410"/>
    <cellStyle name="好_2010省对市县转移支付测算表(10-21）_2014省级收入及财力12.12（更新后）" xfId="4411"/>
    <cellStyle name="好_2010省对市县转移支付测算表(10-21）_2014省级收入及财力12.12（更新后） 2" xfId="4412"/>
    <cellStyle name="好_2010省对市县转移支付测算表(10-21）_省级财力12.12 2" xfId="4413"/>
    <cellStyle name="好_2010省级行政性收费专项收入批复" xfId="4414"/>
    <cellStyle name="好_2010省级行政性收费专项收入批复_2017年常委会" xfId="4415"/>
    <cellStyle name="好_2010省级行政性收费专项收入批复_基金汇总" xfId="4416"/>
    <cellStyle name="好_安徽 缺口县区测算(地方填报)1_省级财力12.12" xfId="4417"/>
    <cellStyle name="好_2010省级行政性收费专项收入批复_收入汇总" xfId="4418"/>
    <cellStyle name="千位分隔 2 2 2" xfId="4419"/>
    <cellStyle name="好_20111127汇报附表（8张）" xfId="4420"/>
    <cellStyle name="好_20111127汇报附表（8张）_2017年常委会" xfId="4421"/>
    <cellStyle name="好_20111127汇报附表（8张）_支出汇总" xfId="4422"/>
    <cellStyle name="好_转移支付 2" xfId="4423"/>
    <cellStyle name="好_2011年财政收支预算草案2011.1.14" xfId="4424"/>
    <cellStyle name="好_2011年全省及省级预计12-31" xfId="4425"/>
    <cellStyle name="好_县区合并测算20080421_不含人员经费系数 2" xfId="4426"/>
    <cellStyle name="好_2011年全省及省级预计2011-12-12_支出汇总" xfId="4427"/>
    <cellStyle name="好_2011年预算表格2010.12.9" xfId="4428"/>
    <cellStyle name="好_34青海 2" xfId="4429"/>
    <cellStyle name="强调文字颜色 6 2_3.2017全省支出" xfId="4430"/>
    <cellStyle name="好_2011年预算表格2010.12.9_2014省级收入12.2（更新后）" xfId="4431"/>
    <cellStyle name="好_2011年预算表格2010.12.9_2014省级收入12.2（更新后） 2" xfId="4432"/>
    <cellStyle name="好_行政(燃修费)_民生政策最低支出需求_财力性转移支付2010年预算参考数" xfId="4433"/>
    <cellStyle name="好_2011年预算表格2010.12.9_2017年预算草案（债务）" xfId="4434"/>
    <cellStyle name="好_2011年预算表格2010.12.9_附表1-6 2" xfId="4435"/>
    <cellStyle name="好_2011年预算大表11-26 2" xfId="4436"/>
    <cellStyle name="好_2011年预算大表11-26_支出汇总" xfId="4437"/>
    <cellStyle name="好_2011省级预算公开2011.1.24" xfId="4438"/>
    <cellStyle name="好_市辖区测算20080510_不含人员经费系数_财力性转移支付2010年预算参考数" xfId="4439"/>
    <cellStyle name="好_财政厅编制用表（2011年报省人大） 2" xfId="4440"/>
    <cellStyle name="好_行政公检法测算_民生政策最低支出需求_2014省级收入12.2（更新后） 2" xfId="4441"/>
    <cellStyle name="好_2012年国有资本经营预算收支总表 2" xfId="4442"/>
    <cellStyle name="好_2012年结算与财力5.3" xfId="4443"/>
    <cellStyle name="好_2013省级预算附表 2" xfId="4444"/>
    <cellStyle name="好_20140228114517645" xfId="4445"/>
    <cellStyle name="好_20160105省级2016年预算情况表（最新） 3" xfId="4446"/>
    <cellStyle name="好_20161017---核定基数定表" xfId="4447"/>
    <cellStyle name="好_20161017---核定基数定表 2" xfId="4448"/>
    <cellStyle name="好_2016年财政专项清理表" xfId="4449"/>
    <cellStyle name="着色 2 2 2" xfId="4450"/>
    <cellStyle name="好_2016年财政总决算生成表全套0417 -平衡表 2" xfId="4451"/>
    <cellStyle name="好_34青海_1_2014省级收入及财力12.12（更新后）" xfId="4452"/>
    <cellStyle name="好_2016年中原银行税收基数短收市县负担情况表" xfId="4453"/>
    <cellStyle name="好_核定人数对比_财力性转移支付2010年预算参考数 2" xfId="4454"/>
    <cellStyle name="好_20170103省级2017年预算情况表" xfId="4455"/>
    <cellStyle name="好_20170103省级2017年预算情况表 2" xfId="4456"/>
    <cellStyle name="好_2017年预算草案（债务）" xfId="4457"/>
    <cellStyle name="好_20河南(财政部2010年县级基本财力测算数据)_省级财力12.12" xfId="4458"/>
    <cellStyle name="好_20河南(财政部2010年县级基本财力测算数据)_省级财力12.12 2" xfId="4459"/>
    <cellStyle name="好_20河南_2014省级收入及财力12.12（更新后）" xfId="4460"/>
    <cellStyle name="好_20河南_2014省级收入及财力12.12（更新后） 2" xfId="4461"/>
    <cellStyle name="好_34青海_1_省级财力12.12" xfId="4462"/>
    <cellStyle name="好_20河南_财力性转移支付2010年预算参考数" xfId="4463"/>
    <cellStyle name="好_20河南_省级财力12.12 2" xfId="4464"/>
    <cellStyle name="好_20河南省" xfId="4465"/>
    <cellStyle name="好_22湖南 2 2" xfId="4466"/>
    <cellStyle name="好_22湖南_2014省级收入12.2（更新后）" xfId="4467"/>
    <cellStyle name="好_22湖南_2014省级收入12.2（更新后） 2" xfId="4468"/>
    <cellStyle name="好_22湖南_财力性转移支付2010年预算参考数 2" xfId="4469"/>
    <cellStyle name="适中 2 2" xfId="4470"/>
    <cellStyle name="好_27重庆_2014省级收入12.2（更新后） 2" xfId="4471"/>
    <cellStyle name="好_27重庆_2014省级收入及财力12.12（更新后）" xfId="4472"/>
    <cellStyle name="好_27重庆_财力性转移支付2010年预算参考数" xfId="4473"/>
    <cellStyle name="好_27重庆_财力性转移支付2010年预算参考数 2" xfId="4474"/>
    <cellStyle name="好_28四川" xfId="4475"/>
    <cellStyle name="好_28四川 2 2" xfId="4476"/>
    <cellStyle name="好_28四川_财力性转移支付2010年预算参考数" xfId="4477"/>
    <cellStyle name="好_28四川_财力性转移支付2010年预算参考数 2" xfId="4478"/>
    <cellStyle name="好_28四川_省级财力12.12" xfId="4479"/>
    <cellStyle name="好_30云南" xfId="4480"/>
    <cellStyle name="好_30云南 2" xfId="4481"/>
    <cellStyle name="好_30云南_1" xfId="4482"/>
    <cellStyle name="好_30云南_1 2" xfId="4483"/>
    <cellStyle name="好_30云南_1_2014省级收入12.2（更新后）" xfId="4484"/>
    <cellStyle name="好_30云南_1_2014省级收入12.2（更新后） 2" xfId="4485"/>
    <cellStyle name="好_30云南_1_2014省级收入及财力12.12（更新后）" xfId="4486"/>
    <cellStyle name="好_30云南_1_省级财力12.12 2" xfId="4487"/>
    <cellStyle name="好_33甘肃" xfId="4488"/>
    <cellStyle name="好_33甘肃 2" xfId="4489"/>
    <cellStyle name="好_34青海" xfId="4490"/>
    <cellStyle name="好_省级明细_Xl0000071_2017年预算草案（债务）" xfId="4491"/>
    <cellStyle name="好_34青海_1" xfId="4492"/>
    <cellStyle name="好_34青海_1_财力性转移支付2010年预算参考数" xfId="4493"/>
    <cellStyle name="好_34青海_1_财力性转移支付2010年预算参考数 2" xfId="4494"/>
    <cellStyle name="好_410927000_台前县_2014省级收入及财力12.12（更新后）" xfId="4495"/>
    <cellStyle name="好_Xl0000068 2" xfId="4496"/>
    <cellStyle name="好_河南省----2009-05-21（补充数据）_附表1-6" xfId="4497"/>
    <cellStyle name="好_530629_2006年县级财政报表附表" xfId="4498"/>
    <cellStyle name="好_河南省----2009-05-21（补充数据）_附表1-6 2" xfId="4499"/>
    <cellStyle name="好_530629_2006年县级财政报表附表 2" xfId="4500"/>
    <cellStyle name="好_财力（李处长）_2014省级收入及财力12.12（更新后）" xfId="4501"/>
    <cellStyle name="好_5334_2006年迪庆县级财政报表附表" xfId="4502"/>
    <cellStyle name="好_6.2017省本级支出" xfId="4503"/>
    <cellStyle name="好_Book1_1" xfId="4504"/>
    <cellStyle name="好_Book1_2" xfId="4505"/>
    <cellStyle name="好_Book1_2012-2013年经常性收入预测（1.1新口径）" xfId="4506"/>
    <cellStyle name="好_Book1_2012年省级平衡简表（用）" xfId="4507"/>
    <cellStyle name="好_Book1_2012年省级平衡简表（用） 2" xfId="4508"/>
    <cellStyle name="好_Book1_2016年结算与财力5.17" xfId="4509"/>
    <cellStyle name="好_Book1_2016年结算与财力5.17 2" xfId="4510"/>
    <cellStyle name="好_Book1_财力性转移支付2010年预算参考数" xfId="4511"/>
    <cellStyle name="好_Book1_财力性转移支付2010年预算参考数 2" xfId="4512"/>
    <cellStyle name="好_Book1_附表1-6" xfId="4513"/>
    <cellStyle name="好_汇总表4 2" xfId="4514"/>
    <cellStyle name="好_Book1_收入汇总" xfId="4515"/>
    <cellStyle name="好_Book1_四区2017年预算" xfId="4516"/>
    <cellStyle name="好_Book2_2014省级收入及财力12.12（更新后）" xfId="4517"/>
    <cellStyle name="好_Book2_2014省级收入及财力12.12（更新后） 2" xfId="4518"/>
    <cellStyle name="好_Book2_财力性转移支付2010年预算参考数" xfId="4519"/>
    <cellStyle name="好_Book2_省级财力12.12" xfId="4520"/>
    <cellStyle name="好_Book2_省级财力12.12 2" xfId="4521"/>
    <cellStyle name="好_gdp" xfId="4522"/>
    <cellStyle name="好_gdp 2 2" xfId="4523"/>
    <cellStyle name="好_省属监狱人员级别表(驻外)" xfId="4524"/>
    <cellStyle name="好_M01-2(州市补助收入) 2" xfId="4525"/>
    <cellStyle name="好_财政厅编制用表（2011年报省人大）_2014省级收入12.2（更新后） 2" xfId="4526"/>
    <cellStyle name="好_material report in Jun" xfId="4527"/>
    <cellStyle name="好_行政公检法测算_民生政策最低支出需求_2014省级收入及财力12.12（更新后）" xfId="4528"/>
    <cellStyle name="好_Material reprot In Mar" xfId="4529"/>
    <cellStyle name="好_MA-T-MA01.01数据完整性检查子模块-详细设计" xfId="4530"/>
    <cellStyle name="好_Sheet1_1 2" xfId="4531"/>
    <cellStyle name="好_Sheet1_2014省级收入12.2（更新后）" xfId="4532"/>
    <cellStyle name="好_Sheet1_Sheet2 2" xfId="4533"/>
    <cellStyle name="好_Sheet1_省级财力12.12" xfId="4534"/>
    <cellStyle name="好_Sheet1_省级收入" xfId="4535"/>
    <cellStyle name="好_Sheet1_省级收入 2" xfId="4536"/>
    <cellStyle name="好_Sheet2_1 2" xfId="4537"/>
    <cellStyle name="好_Xl0000068 3" xfId="4538"/>
    <cellStyle name="好_Xl0000302" xfId="4539"/>
    <cellStyle name="好_Xl0000302 2" xfId="4540"/>
    <cellStyle name="好_Xl0000335" xfId="4541"/>
    <cellStyle name="好_安徽 缺口县区测算(地方填报)1" xfId="4542"/>
    <cellStyle name="好_安徽 缺口县区测算(地方填报)1 2" xfId="4543"/>
    <cellStyle name="好_安徽 缺口县区测算(地方填报)1_2014省级收入12.2（更新后） 2" xfId="4544"/>
    <cellStyle name="好_汇总表_财力性转移支付2010年预算参考数" xfId="4545"/>
    <cellStyle name="好_安徽 缺口县区测算(地方填报)1_2014省级收入及财力12.12（更新后） 2" xfId="4546"/>
    <cellStyle name="好_县区合并测算20080423(按照各省比重）_不含人员经费系数_财力性转移支付2010年预算参考数 2" xfId="4547"/>
    <cellStyle name="好_安徽 缺口县区测算(地方填报)1_财力性转移支付2010年预算参考数" xfId="4548"/>
    <cellStyle name="好_安徽 缺口县区测算(地方填报)1_省级财力12.12 2" xfId="4549"/>
    <cellStyle name="好_不含人员经费系数_2014省级收入及财力12.12（更新后）" xfId="4550"/>
    <cellStyle name="好_财力（李处长） 2" xfId="4551"/>
    <cellStyle name="好_教育(按照总人口测算）—20080416_不含人员经费系数_财力性转移支付2010年预算参考数" xfId="4552"/>
    <cellStyle name="好_财力（李处长）_省级财力12.12" xfId="4553"/>
    <cellStyle name="好_教育(按照总人口测算）—20080416_不含人员经费系数_财力性转移支付2010年预算参考数 2" xfId="4554"/>
    <cellStyle name="好_财力（李处长）_省级财力12.12 2" xfId="4555"/>
    <cellStyle name="好_财力差异计算表(不含非农业区) 2" xfId="4556"/>
    <cellStyle name="好_财力差异计算表(不含非农业区)_2014省级收入12.2（更新后） 2" xfId="4557"/>
    <cellStyle name="好_财力差异计算表(不含非农业区)_2014省级收入及财力12.12（更新后）" xfId="4558"/>
    <cellStyle name="好_财力差异计算表(不含非农业区)_2014省级收入及财力12.12（更新后） 2" xfId="4559"/>
    <cellStyle name="输入 5" xfId="4560"/>
    <cellStyle name="好_财政供养人员 2" xfId="4561"/>
    <cellStyle name="好_财政供养人员_2014省级收入12.2（更新后）" xfId="4562"/>
    <cellStyle name="好_财政供养人员_2014省级收入12.2（更新后） 2" xfId="4563"/>
    <cellStyle name="好_财政供养人员_省级财力12.12 2" xfId="4564"/>
    <cellStyle name="好_财政厅编制用表（2011年报省人大） 3" xfId="4565"/>
    <cellStyle name="好_财政厅编制用表（2011年报省人大）_2014省级收入12.2（更新后）" xfId="4566"/>
    <cellStyle name="好_财政厅编制用表（2011年报省人大）_2017年预算草案（债务）" xfId="4567"/>
    <cellStyle name="好_财政厅编制用表（2011年报省人大）_附表1-6" xfId="4568"/>
    <cellStyle name="好_财政厅编制用表（2011年报省人大）_省级财力12.12" xfId="4569"/>
    <cellStyle name="好_财政厅编制用表（2011年报省人大）_省级财力12.12 2" xfId="4570"/>
    <cellStyle name="好_测算结果" xfId="4571"/>
    <cellStyle name="链接单元格 2_1.3日 2017年预算草案 - 副本" xfId="4572"/>
    <cellStyle name="好_测算结果 2" xfId="4573"/>
    <cellStyle name="好_测算结果_2014省级收入12.2（更新后） 2" xfId="4574"/>
    <cellStyle name="好_测算结果_2014省级收入及财力12.12（更新后） 2" xfId="4575"/>
    <cellStyle name="好_测算结果_财力性转移支付2010年预算参考数" xfId="4576"/>
    <cellStyle name="好_测算结果_财力性转移支付2010年预算参考数 2" xfId="4577"/>
    <cellStyle name="好_测算结果_省级财力12.12" xfId="4578"/>
    <cellStyle name="好_测算结果_省级财力12.12 2" xfId="4579"/>
    <cellStyle name="好_测算结果汇总 2" xfId="4580"/>
    <cellStyle name="好_测算结果汇总 2 2" xfId="4581"/>
    <cellStyle name="好_测算结果汇总_2014省级收入12.2（更新后）" xfId="4582"/>
    <cellStyle name="好_测算结果汇总_2014省级收入12.2（更新后） 2" xfId="4583"/>
    <cellStyle name="好_测算结果汇总_2014省级收入及财力12.12（更新后） 2" xfId="4584"/>
    <cellStyle name="好_缺口县区测算(财政部标准)" xfId="4585"/>
    <cellStyle name="好_测算结果汇总_财力性转移支付2010年预算参考数" xfId="4586"/>
    <cellStyle name="好_测算结果汇总_省级财力12.12" xfId="4587"/>
    <cellStyle name="好_测算结果汇总_省级财力12.12 2" xfId="4588"/>
    <cellStyle name="好_测算总表 2" xfId="4589"/>
    <cellStyle name="好_测算总表_2014省级收入12.2（更新后）" xfId="4590"/>
    <cellStyle name="好_测算总表_2014省级收入12.2（更新后） 2" xfId="4591"/>
    <cellStyle name="好_测算总表_2014省级收入及财力12.12（更新后）" xfId="4592"/>
    <cellStyle name="好_测算总表_2014省级收入及财力12.12（更新后） 2" xfId="4593"/>
    <cellStyle name="好_测算总表_省级财力12.12" xfId="4594"/>
    <cellStyle name="好_测算总表_省级财力12.12 2" xfId="4595"/>
    <cellStyle name="好_成本差异系数" xfId="4596"/>
    <cellStyle name="好_成本差异系数 2" xfId="4597"/>
    <cellStyle name="好_成本差异系数（含人口规模） 2" xfId="4598"/>
    <cellStyle name="好_成本差异系数（含人口规模）_2014省级收入12.2（更新后）" xfId="4599"/>
    <cellStyle name="好_成本差异系数（含人口规模）_2014省级收入12.2（更新后） 2" xfId="4600"/>
    <cellStyle name="好_成本差异系数（含人口规模）_2014省级收入及财力12.12（更新后）" xfId="4601"/>
    <cellStyle name="好_成本差异系数（含人口规模）_2014省级收入及财力12.12（更新后） 2" xfId="4602"/>
    <cellStyle name="好_成本差异系数（含人口规模）_财力性转移支付2010年预算参考数" xfId="4603"/>
    <cellStyle name="好_成本差异系数（含人口规模）_财力性转移支付2010年预算参考数 2" xfId="4604"/>
    <cellStyle name="好_成本差异系数（含人口规模）_省级财力12.12" xfId="4605"/>
    <cellStyle name="好_成本差异系数（含人口规模）_省级财力12.12 2" xfId="4606"/>
    <cellStyle name="好_省级明细_基金最终修改支出" xfId="4607"/>
    <cellStyle name="好_成本差异系数_2014省级收入12.2（更新后）" xfId="4608"/>
    <cellStyle name="好_省级明细_基金最终修改支出 2" xfId="4609"/>
    <cellStyle name="好_成本差异系数_2014省级收入12.2（更新后） 2" xfId="4610"/>
    <cellStyle name="好_成本差异系数_2014省级收入及财力12.12（更新后） 2" xfId="4611"/>
    <cellStyle name="好_成本差异系数_省级财力12.12" xfId="4612"/>
    <cellStyle name="好_城建部门" xfId="4613"/>
    <cellStyle name="好_第五部分(才淼、饶永宏）" xfId="4614"/>
    <cellStyle name="好_第五部分(才淼、饶永宏） 2" xfId="4615"/>
    <cellStyle name="好_电力公司增值税划转 2" xfId="4616"/>
    <cellStyle name="好_电力公司增值税划转_省级财力12.12 2" xfId="4617"/>
    <cellStyle name="好_方案二 2" xfId="4618"/>
    <cellStyle name="好_分析缺口率 2" xfId="4619"/>
    <cellStyle name="好_分析缺口率_2014省级收入12.2（更新后） 2" xfId="4620"/>
    <cellStyle name="好_行政（人员）_县市旗测算-新科目（含人口规模效应） 2" xfId="4621"/>
    <cellStyle name="好_分析缺口率_2014省级收入及财力12.12（更新后） 2" xfId="4622"/>
    <cellStyle name="好_分析缺口率_财力性转移支付2010年预算参考数" xfId="4623"/>
    <cellStyle name="好_分析缺口率_财力性转移支付2010年预算参考数 2" xfId="4624"/>
    <cellStyle name="好_分析缺口率_省级财力12.12" xfId="4625"/>
    <cellStyle name="好_分析缺口率_省级财力12.12 2" xfId="4626"/>
    <cellStyle name="好_分县成本差异系数 2" xfId="4627"/>
    <cellStyle name="好_分县成本差异系数 2 2" xfId="4628"/>
    <cellStyle name="好_分县成本差异系数_2014省级收入12.2（更新后）" xfId="4629"/>
    <cellStyle name="好_市辖区测算20080510_民生政策最低支出需求" xfId="4630"/>
    <cellStyle name="好_分县成本差异系数_2014省级收入12.2（更新后） 2" xfId="4631"/>
    <cellStyle name="好_分县成本差异系数_2014省级收入及财力12.12（更新后） 2" xfId="4632"/>
    <cellStyle name="好_卫生部门_财力性转移支付2010年预算参考数 2" xfId="4633"/>
    <cellStyle name="好_分县成本差异系数_不含人员经费系数" xfId="4634"/>
    <cellStyle name="好_分县成本差异系数_不含人员经费系数 2" xfId="4635"/>
    <cellStyle name="好_分县成本差异系数_不含人员经费系数_2014省级收入及财力12.12（更新后） 2" xfId="4636"/>
    <cellStyle name="好_分县成本差异系数_不含人员经费系数_财力性转移支付2010年预算参考数" xfId="4637"/>
    <cellStyle name="好_分县成本差异系数_不含人员经费系数_财力性转移支付2010年预算参考数 2" xfId="4638"/>
    <cellStyle name="好_分县成本差异系数_民生政策最低支出需求" xfId="4639"/>
    <cellStyle name="好_分县成本差异系数_民生政策最低支出需求 2" xfId="4640"/>
    <cellStyle name="好_分县成本差异系数_民生政策最低支出需求_2014省级收入12.2（更新后）" xfId="4641"/>
    <cellStyle name="好_分县成本差异系数_民生政策最低支出需求_2014省级收入及财力12.12（更新后）" xfId="4642"/>
    <cellStyle name="好_分县成本差异系数_民生政策最低支出需求_财力性转移支付2010年预算参考数" xfId="4643"/>
    <cellStyle name="好_分县成本差异系数_民生政策最低支出需求_财力性转移支付2010年预算参考数 2" xfId="4644"/>
    <cellStyle name="好_分县成本差异系数_省级财力12.12 2" xfId="4645"/>
    <cellStyle name="好_附表" xfId="4646"/>
    <cellStyle name="好_附表 2" xfId="4647"/>
    <cellStyle name="好_县市旗测算-新科目（20080627）_不含人员经费系数" xfId="4648"/>
    <cellStyle name="好_附表 2 2" xfId="4649"/>
    <cellStyle name="好_附表_2014省级收入12.2（更新后）" xfId="4650"/>
    <cellStyle name="好_附表_2014省级收入12.2（更新后） 2" xfId="4651"/>
    <cellStyle name="好_附表_2014省级收入及财力12.12（更新后） 2" xfId="4652"/>
    <cellStyle name="好_行政公检法测算_财力性转移支付2010年预算参考数" xfId="4653"/>
    <cellStyle name="好_附表_财力性转移支付2010年预算参考数 2" xfId="4654"/>
    <cellStyle name="好_附表_省级财力12.12 2" xfId="4655"/>
    <cellStyle name="好_附表1-6" xfId="4656"/>
    <cellStyle name="好_附表1-6 2" xfId="4657"/>
    <cellStyle name="好_复件 2012年地方财政公共预算分级平衡情况表 2" xfId="4658"/>
    <cellStyle name="好_复件 复件 2010年预算表格－2010-03-26-（含表间 公式）" xfId="4659"/>
    <cellStyle name="好_复件 复件 2010年预算表格－2010-03-26-（含表间 公式） 2" xfId="4660"/>
    <cellStyle name="好_复件 复件 2010年预算表格－2010-03-26-（含表间 公式）_2014省级收入12.2（更新后）" xfId="4661"/>
    <cellStyle name="好_复件 复件 2010年预算表格－2010-03-26-（含表间 公式）_2014省级收入12.2（更新后） 2" xfId="4662"/>
    <cellStyle name="好_复件 复件 2010年预算表格－2010-03-26-（含表间 公式）_2014省级收入及财力12.12（更新后）" xfId="4663"/>
    <cellStyle name="好_复件 复件 2010年预算表格－2010-03-26-（含表间 公式）_省级财力12.12 2" xfId="4664"/>
    <cellStyle name="好_国有资本经营预算（2011年报省人大）" xfId="4665"/>
    <cellStyle name="好_行政(燃修费)_不含人员经费系数_2014省级收入12.2（更新后）" xfId="4666"/>
    <cellStyle name="好_国有资本经营预算（2011年报省人大） 2" xfId="4667"/>
    <cellStyle name="好_行政(燃修费)_不含人员经费系数_2014省级收入12.2（更新后） 2" xfId="4668"/>
    <cellStyle name="好_国有资本经营预算（2011年报省人大） 3" xfId="4669"/>
    <cellStyle name="好_国有资本经营预算（2011年报省人大）_2013省级预算附表" xfId="4670"/>
    <cellStyle name="好_一般预算支出口径剔除表_财力性转移支付2010年预算参考数 2" xfId="4671"/>
    <cellStyle name="好_国有资本经营预算（2011年报省人大）_2014省级收入及财力12.12（更新后）" xfId="4672"/>
    <cellStyle name="好_国有资本经营预算（2011年报省人大）_2017年常委会" xfId="4673"/>
    <cellStyle name="好_国有资本经营预算（2011年报省人大）_2017年预算草案（债务）" xfId="4674"/>
    <cellStyle name="好_国有资本经营预算（2011年报省人大）_基金汇总" xfId="4675"/>
    <cellStyle name="好_国有资本经营预算（2011年报省人大）_省级财力12.12 2" xfId="4676"/>
    <cellStyle name="好_国有资本经营预算（2011年报省人大）_收入汇总" xfId="4677"/>
    <cellStyle name="好_行政(燃修费) 2" xfId="4678"/>
    <cellStyle name="好_行政(燃修费) 2 2" xfId="4679"/>
    <cellStyle name="好_行政(燃修费)_2014省级收入及财力12.12（更新后） 2" xfId="4680"/>
    <cellStyle name="好_行政(燃修费)_不含人员经费系数" xfId="4681"/>
    <cellStyle name="着色 2" xfId="4682"/>
    <cellStyle name="好_行政(燃修费)_不含人员经费系数 2" xfId="4683"/>
    <cellStyle name="好_行政(燃修费)_不含人员经费系数_2014省级收入及财力12.12（更新后）" xfId="4684"/>
    <cellStyle name="好_行政(燃修费)_不含人员经费系数_2014省级收入及财力12.12（更新后） 2" xfId="4685"/>
    <cellStyle name="好_行政(燃修费)_不含人员经费系数_财力性转移支付2010年预算参考数 2" xfId="4686"/>
    <cellStyle name="好_行政(燃修费)_不含人员经费系数_省级财力12.12 2" xfId="4687"/>
    <cellStyle name="好_县市旗测算-新科目（20080627） 2 2" xfId="4688"/>
    <cellStyle name="好_行政(燃修费)_财力性转移支付2010年预算参考数" xfId="4689"/>
    <cellStyle name="好_行政(燃修费)_民生政策最低支出需求" xfId="4690"/>
    <cellStyle name="好_行政(燃修费)_民生政策最低支出需求 2" xfId="4691"/>
    <cellStyle name="好_行政(燃修费)_民生政策最低支出需求_2014省级收入12.2（更新后）" xfId="4692"/>
    <cellStyle name="好_行政(燃修费)_民生政策最低支出需求_2014省级收入及财力12.12（更新后）" xfId="4693"/>
    <cellStyle name="好_行政(燃修费)_民生政策最低支出需求_财力性转移支付2010年预算参考数 2" xfId="4694"/>
    <cellStyle name="好_行政(燃修费)_民生政策最低支出需求_省级财力12.12" xfId="4695"/>
    <cellStyle name="好_行政(燃修费)_民生政策最低支出需求_省级财力12.12 2" xfId="4696"/>
    <cellStyle name="好_行政(燃修费)_省级财力12.12" xfId="4697"/>
    <cellStyle name="好_行政(燃修费)_省级财力12.12 2" xfId="4698"/>
    <cellStyle name="好_行政(燃修费)_县市旗测算-新科目（含人口规模效应）_2014省级收入12.2（更新后）" xfId="4699"/>
    <cellStyle name="好_行政(燃修费)_县市旗测算-新科目（含人口规模效应）_2014省级收入12.2（更新后） 2" xfId="4700"/>
    <cellStyle name="好_行政(燃修费)_县市旗测算-新科目（含人口规模效应）_2014省级收入及财力12.12（更新后）" xfId="4701"/>
    <cellStyle name="汇总 2_1.3日 2017年预算草案 - 副本" xfId="4702"/>
    <cellStyle name="好_行政（人员）" xfId="4703"/>
    <cellStyle name="好_行政（人员） 2" xfId="4704"/>
    <cellStyle name="好_行政（人员） 2 2" xfId="4705"/>
    <cellStyle name="好_行政（人员）_2014省级收入12.2（更新后）" xfId="4706"/>
    <cellStyle name="好_行政（人员）_2014省级收入12.2（更新后） 2" xfId="4707"/>
    <cellStyle name="好_行政（人员）_2014省级收入及财力12.12（更新后）" xfId="4708"/>
    <cellStyle name="好_行政（人员）_2014省级收入及财力12.12（更新后） 2" xfId="4709"/>
    <cellStyle name="好_行政（人员）_不含人员经费系数 2" xfId="4710"/>
    <cellStyle name="好_行政（人员）_不含人员经费系数_财力性转移支付2010年预算参考数" xfId="4711"/>
    <cellStyle name="똿뗦먛귟_PRODUCT DETAIL Q1" xfId="4712"/>
    <cellStyle name="好_行政（人员）_不含人员经费系数_财力性转移支付2010年预算参考数 2" xfId="4713"/>
    <cellStyle name="好_行政（人员）_民生政策最低支出需求 2" xfId="4714"/>
    <cellStyle name="好_行政（人员）_民生政策最低支出需求_财力性转移支付2010年预算参考数 2" xfId="4715"/>
    <cellStyle name="好_下文（表）" xfId="4716"/>
    <cellStyle name="好_行政（人员）_民生政策最低支出需求_省级财力12.12" xfId="4717"/>
    <cellStyle name="好_河南 缺口县区测算(地方填报白)_省级财力12.12 2" xfId="4718"/>
    <cellStyle name="好_下文（表） 2" xfId="4719"/>
    <cellStyle name="好_行政（人员）_民生政策最低支出需求_省级财力12.12 2" xfId="4720"/>
    <cellStyle name="好_行政（人员）_省级财力12.12" xfId="4721"/>
    <cellStyle name="好_行政（人员）_省级财力12.12 2" xfId="4722"/>
    <cellStyle name="好_行政（人员）_县市旗测算-新科目（含人口规模效应）_2014省级收入12.2（更新后）" xfId="4723"/>
    <cellStyle name="好_行政（人员）_县市旗测算-新科目（含人口规模效应）_2014省级收入及财力12.12（更新后）" xfId="4724"/>
    <cellStyle name="好_行政（人员）_县市旗测算-新科目（含人口规模效应）_财力性转移支付2010年预算参考数" xfId="4725"/>
    <cellStyle name="好_行政（人员）_县市旗测算-新科目（含人口规模效应）_财力性转移支付2010年预算参考数 2" xfId="4726"/>
    <cellStyle name="好_行政（人员）_县市旗测算-新科目（含人口规模效应）_省级财力12.12" xfId="4727"/>
    <cellStyle name="好_行政公检法测算" xfId="4728"/>
    <cellStyle name="好_行政公检法测算_2014省级收入12.2（更新后）" xfId="4729"/>
    <cellStyle name="好_行政公检法测算_2014省级收入12.2（更新后） 2" xfId="4730"/>
    <cellStyle name="好_行政公检法测算_2014省级收入及财力12.12（更新后） 2" xfId="4731"/>
    <cellStyle name="好_行政公检法测算_不含人员经费系数" xfId="4732"/>
    <cellStyle name="好_行政公检法测算_不含人员经费系数 2" xfId="4733"/>
    <cellStyle name="好_行政公检法测算_不含人员经费系数_2014省级收入12.2（更新后） 2" xfId="4734"/>
    <cellStyle name="好_县市旗测算-新科目（20080627）_县市旗测算-新科目（含人口规模效应）" xfId="4735"/>
    <cellStyle name="好_行政公检法测算_不含人员经费系数_2014省级收入及财力12.12（更新后） 2" xfId="4736"/>
    <cellStyle name="好_行政公检法测算_不含人员经费系数_财力性转移支付2010年预算参考数" xfId="4737"/>
    <cellStyle name="好_行政公检法测算_不含人员经费系数_财力性转移支付2010年预算参考数 2" xfId="4738"/>
    <cellStyle name="好_行政公检法测算_不含人员经费系数_省级财力12.12" xfId="4739"/>
    <cellStyle name="好_行政公检法测算_不含人员经费系数_省级财力12.12 2" xfId="4740"/>
    <cellStyle name="好_行政公检法测算_财力性转移支付2010年预算参考数 2" xfId="4741"/>
    <cellStyle name="输入 4" xfId="4742"/>
    <cellStyle name="好_行政公检法测算_民生政策最低支出需求" xfId="4743"/>
    <cellStyle name="好_行政公检法测算_民生政策最低支出需求 2" xfId="4744"/>
    <cellStyle name="好_行政公检法测算_民生政策最低支出需求_省级财力12.12" xfId="4745"/>
    <cellStyle name="好_行政公检法测算_民生政策最低支出需求_省级财力12.12 2" xfId="4746"/>
    <cellStyle name="好_行政公检法测算_省级财力12.12" xfId="4747"/>
    <cellStyle name="好_行政公检法测算_省级财力12.12 2" xfId="4748"/>
    <cellStyle name="好_行政公检法测算_县市旗测算-新科目（含人口规模效应）" xfId="4749"/>
    <cellStyle name="好_行政公检法测算_县市旗测算-新科目（含人口规模效应） 2" xfId="4750"/>
    <cellStyle name="好_行政公检法测算_县市旗测算-新科目（含人口规模效应）_2014省级收入12.2（更新后）" xfId="4751"/>
    <cellStyle name="好_行政公检法测算_县市旗测算-新科目（含人口规模效应）_2014省级收入12.2（更新后） 2" xfId="4752"/>
    <cellStyle name="好_行政公检法测算_县市旗测算-新科目（含人口规模效应）_2014省级收入及财力12.12（更新后）" xfId="4753"/>
    <cellStyle name="好_行政公检法测算_县市旗测算-新科目（含人口规模效应）_财力性转移支付2010年预算参考数" xfId="4754"/>
    <cellStyle name="好_行政公检法测算_县市旗测算-新科目（含人口规模效应）_财力性转移支付2010年预算参考数 2" xfId="4755"/>
    <cellStyle name="好_行政公检法测算_县市旗测算-新科目（含人口规模效应）_省级财力12.12 2" xfId="4756"/>
    <cellStyle name="好_河南 缺口县区测算(地方填报)_2014省级收入12.2（更新后）" xfId="4757"/>
    <cellStyle name="好_河南 缺口县区测算(地方填报)_2014省级收入12.2（更新后） 2" xfId="4758"/>
    <cellStyle name="好_河南 缺口县区测算(地方填报)_2014省级收入及财力12.12（更新后）" xfId="4759"/>
    <cellStyle name="注释 5" xfId="4760"/>
    <cellStyle name="好_河南 缺口县区测算(地方填报)_2014省级收入及财力12.12（更新后） 2" xfId="4761"/>
    <cellStyle name="好_河南 缺口县区测算(地方填报)_省级财力12.12 2" xfId="4762"/>
    <cellStyle name="好_河南 缺口县区测算(地方填报白)" xfId="4763"/>
    <cellStyle name="好_河南 缺口县区测算(地方填报白) 2" xfId="4764"/>
    <cellStyle name="好_河南 缺口县区测算(地方填报白)_2014省级收入及财力12.12（更新后）" xfId="4765"/>
    <cellStyle name="好_河南 缺口县区测算(地方填报白)_2014省级收入及财力12.12（更新后） 2" xfId="4766"/>
    <cellStyle name="好_河南 缺口县区测算(地方填报白)_财力性转移支付2010年预算参考数" xfId="4767"/>
    <cellStyle name="好_河南 缺口县区测算(地方填报白)_财力性转移支付2010年预算参考数 2" xfId="4768"/>
    <cellStyle name="好_河南 缺口县区测算(地方填报白)_省级财力12.12" xfId="4769"/>
    <cellStyle name="好_河南省----2009-05-21（补充数据）" xfId="4770"/>
    <cellStyle name="好_河南省----2009-05-21（补充数据） 2" xfId="4771"/>
    <cellStyle name="好_河南省----2009-05-21（补充数据） 3" xfId="4772"/>
    <cellStyle name="好_河南省----2009-05-21（补充数据）_2013省级预算附表 2" xfId="4773"/>
    <cellStyle name="好_河南省----2009-05-21（补充数据）_2014省级收入12.2（更新后） 2" xfId="4774"/>
    <cellStyle name="好_河南省----2009-05-21（补充数据）_2014省级收入及财力12.12（更新后）" xfId="4775"/>
    <cellStyle name="好_河南省----2009-05-21（补充数据）_2014省级收入及财力12.12（更新后） 2" xfId="4776"/>
    <cellStyle name="好_省级明细_副本1.2 2" xfId="4777"/>
    <cellStyle name="好_河南省----2009-05-21（补充数据）_基金汇总" xfId="4778"/>
    <cellStyle name="好_河南省----2009-05-21（补充数据）_收入汇总" xfId="4779"/>
    <cellStyle name="好_河南省----2009-05-21（补充数据）_支出汇总" xfId="4780"/>
    <cellStyle name="好_河南省农村义务教育教师绩效工资测算表8-12_2014省级收入12.2（更新后）" xfId="4781"/>
    <cellStyle name="好_河南省农村义务教育教师绩效工资测算表8-12_2014省级收入12.2（更新后） 2" xfId="4782"/>
    <cellStyle name="好_河南省农村义务教育教师绩效工资测算表8-12_2014省级收入及财力12.12（更新后）" xfId="4783"/>
    <cellStyle name="好_河南省农村义务教育教师绩效工资测算表8-12_2014省级收入及财力12.12（更新后） 2" xfId="4784"/>
    <cellStyle name="好_河南省农村义务教育教师绩效工资测算表8-12_省级财力12.12" xfId="4785"/>
    <cellStyle name="好_核定人数对比" xfId="4786"/>
    <cellStyle name="输出 2 4" xfId="4787"/>
    <cellStyle name="好_核定人数对比 2" xfId="4788"/>
    <cellStyle name="好_核定人数对比_2014省级收入12.2（更新后） 2" xfId="4789"/>
    <cellStyle name="好_核定人数对比_2014省级收入及财力12.12（更新后）" xfId="4790"/>
    <cellStyle name="好_核定人数对比_财力性转移支付2010年预算参考数" xfId="4791"/>
    <cellStyle name="好_核定人数对比_省级财力12.12" xfId="4792"/>
    <cellStyle name="好_核定人数对比_省级财力12.12 2" xfId="4793"/>
    <cellStyle name="好_核定人数下发表" xfId="4794"/>
    <cellStyle name="好_核定人数下发表_2014省级收入及财力12.12（更新后）" xfId="4795"/>
    <cellStyle name="好_核定人数下发表_2014省级收入及财力12.12（更新后） 2" xfId="4796"/>
    <cellStyle name="好_核定人数下发表_财力性转移支付2010年预算参考数" xfId="4797"/>
    <cellStyle name="好_汇总" xfId="4798"/>
    <cellStyle name="好_汇总 2" xfId="4799"/>
    <cellStyle name="好_汇总_2014省级收入12.2（更新后）" xfId="4800"/>
    <cellStyle name="好_汇总_2014省级收入12.2（更新后） 2" xfId="4801"/>
    <cellStyle name="好_汇总_2014省级收入及财力12.12（更新后） 2" xfId="4802"/>
    <cellStyle name="强调文字颜色 1 2 4 2" xfId="4803"/>
    <cellStyle name="好_汇总_省级财力12.12" xfId="4804"/>
    <cellStyle name="好_汇总_省级财力12.12 2" xfId="4805"/>
    <cellStyle name="好_汇总表" xfId="4806"/>
    <cellStyle name="好_汇总表 2" xfId="4807"/>
    <cellStyle name="好_汇总表_2014省级收入12.2（更新后） 2" xfId="4808"/>
    <cellStyle name="好_汇总表_2014省级收入及财力12.12（更新后）" xfId="4809"/>
    <cellStyle name="好_汇总表_2014省级收入及财力12.12（更新后） 2" xfId="4810"/>
    <cellStyle name="好_汇总表_财力性转移支付2010年预算参考数 2" xfId="4811"/>
    <cellStyle name="好_汇总表_省级财力12.12" xfId="4812"/>
    <cellStyle name="好_汇总表_省级财力12.12 2" xfId="4813"/>
    <cellStyle name="好_汇总表4" xfId="4814"/>
    <cellStyle name="好_汇总表4_财力性转移支付2010年预算参考数 2" xfId="4815"/>
    <cellStyle name="好_汇总-县级财政报表附表" xfId="4816"/>
    <cellStyle name="好_基金汇总" xfId="4817"/>
    <cellStyle name="好_检验表 2" xfId="4818"/>
    <cellStyle name="好_检验表（调整后） 2" xfId="4819"/>
    <cellStyle name="好_教育(按照总人口测算）—20080416" xfId="4820"/>
    <cellStyle name="好_教育(按照总人口测算）—20080416 2" xfId="4821"/>
    <cellStyle name="好_教育(按照总人口测算）—20080416 2 2" xfId="4822"/>
    <cellStyle name="好_教育(按照总人口测算）—20080416_不含人员经费系数 2" xfId="4823"/>
    <cellStyle name="好_教育(按照总人口测算）—20080416_财力性转移支付2010年预算参考数" xfId="4824"/>
    <cellStyle name="好_教育(按照总人口测算）—20080416_财力性转移支付2010年预算参考数 2" xfId="4825"/>
    <cellStyle name="好_省级明细_基金最新 3" xfId="4826"/>
    <cellStyle name="好_教育(按照总人口测算）—20080416_民生政策最低支出需求_财力性转移支付2010年预算参考数" xfId="4827"/>
    <cellStyle name="好_教育(按照总人口测算）—20080416_民生政策最低支出需求_财力性转移支付2010年预算参考数 2" xfId="4828"/>
    <cellStyle name="好_教育(按照总人口测算）—20080416_县市旗测算-新科目（含人口规模效应）_财力性转移支付2010年预算参考数 2" xfId="4829"/>
    <cellStyle name="好_津补贴保障测算（2010.3.19）" xfId="4830"/>
    <cellStyle name="好_津补贴保障测算（2010.3.19） 2" xfId="4831"/>
    <cellStyle name="好_津补贴保障测算（2010.3.19） 2 2" xfId="4832"/>
    <cellStyle name="好_津补贴保障测算(5.21)" xfId="4833"/>
    <cellStyle name="好_津补贴保障测算(5.21)_基金汇总" xfId="4834"/>
    <cellStyle name="好_津补贴保障测算(5.21)_收入汇总" xfId="4835"/>
    <cellStyle name="好_津补贴保障测算(5.21)_支出汇总" xfId="4836"/>
    <cellStyle name="好_科室未支汇总表（基金）" xfId="4837"/>
    <cellStyle name="好_科室未支汇总表（一般）" xfId="4838"/>
    <cellStyle name="好_科室未支汇总表（一般） 2" xfId="4839"/>
    <cellStyle name="好_丽江汇总" xfId="4840"/>
    <cellStyle name="输出 2 5" xfId="4841"/>
    <cellStyle name="好_丽江汇总 2" xfId="4842"/>
    <cellStyle name="好_民生政策最低支出需求" xfId="4843"/>
    <cellStyle name="好_平邑_财力性转移支付2010年预算参考数 2" xfId="4844"/>
    <cellStyle name="好_民生政策最低支出需求_财力性转移支付2010年预算参考数" xfId="4845"/>
    <cellStyle name="好_民生政策最低支出需求_财力性转移支付2010年预算参考数 2" xfId="4846"/>
    <cellStyle name="好_南召" xfId="4847"/>
    <cellStyle name="好_农林水和城市维护标准支出20080505－县区合计" xfId="4848"/>
    <cellStyle name="好_农林水和城市维护标准支出20080505－县区合计 2" xfId="4849"/>
    <cellStyle name="好_农林水和城市维护标准支出20080505－县区合计 2 2" xfId="4850"/>
    <cellStyle name="好_农林水和城市维护标准支出20080505－县区合计_不含人员经费系数_财力性转移支付2010年预算参考数" xfId="4851"/>
    <cellStyle name="好_农林水和城市维护标准支出20080505－县区合计_财力性转移支付2010年预算参考数" xfId="4852"/>
    <cellStyle name="好_农林水和城市维护标准支出20080505－县区合计_财力性转移支付2010年预算参考数 2" xfId="4853"/>
    <cellStyle name="好_农林水和城市维护标准支出20080505－县区合计_民生政策最低支出需求" xfId="4854"/>
    <cellStyle name="好_农林水和城市维护标准支出20080505－县区合计_民生政策最低支出需求 2" xfId="4855"/>
    <cellStyle name="好_农林水和城市维护标准支出20080505－县区合计_县市旗测算-新科目（含人口规模效应）" xfId="4856"/>
    <cellStyle name="好_农林水和城市维护标准支出20080505－县区合计_县市旗测算-新科目（含人口规模效应） 2" xfId="4857"/>
    <cellStyle name="好_农林水和城市维护标准支出20080505－县区合计_县市旗测算-新科目（含人口规模效应）_财力性转移支付2010年预算参考数" xfId="4858"/>
    <cellStyle name="好_农林水和城市维护标准支出20080505－县区合计_县市旗测算-新科目（含人口规模效应）_财力性转移支付2010年预算参考数 2" xfId="4859"/>
    <cellStyle name="好_平邑" xfId="4860"/>
    <cellStyle name="好_平邑 2" xfId="4861"/>
    <cellStyle name="好_县市旗测算-新科目（20080626）_县市旗测算-新科目（含人口规模效应） 2" xfId="4862"/>
    <cellStyle name="好_平邑_财力性转移支付2010年预算参考数" xfId="4863"/>
    <cellStyle name="借出原因 2" xfId="4864"/>
    <cellStyle name="好_其他部门(按照总人口测算）—20080416_不含人员经费系数 2" xfId="4865"/>
    <cellStyle name="好_其他部门(按照总人口测算）—20080416_不含人员经费系数_财力性转移支付2010年预算参考数 2" xfId="4866"/>
    <cellStyle name="好_其他部门(按照总人口测算）—20080416_财力性转移支付2010年预算参考数" xfId="4867"/>
    <cellStyle name="好_其他部门(按照总人口测算）—20080416_财力性转移支付2010年预算参考数 2" xfId="4868"/>
    <cellStyle name="好_其他部门(按照总人口测算）—20080416_民生政策最低支出需求 2" xfId="4869"/>
    <cellStyle name="好_其他部门(按照总人口测算）—20080416_民生政策最低支出需求_财力性转移支付2010年预算参考数" xfId="4870"/>
    <cellStyle name="好_其他部门(按照总人口测算）—20080416_县市旗测算-新科目（含人口规模效应）" xfId="4871"/>
    <cellStyle name="好_其他部门(按照总人口测算）—20080416_县市旗测算-新科目（含人口规模效应） 2" xfId="4872"/>
    <cellStyle name="好_青海 缺口县区测算(地方填报)" xfId="4873"/>
    <cellStyle name="好_青海 缺口县区测算(地方填报)_财力性转移支付2010年预算参考数" xfId="4874"/>
    <cellStyle name="好_青海 缺口县区测算(地方填报)_财力性转移支付2010年预算参考数 2" xfId="4875"/>
    <cellStyle name="好_全省基金收支" xfId="4876"/>
    <cellStyle name="好_全省基金收支 2" xfId="4877"/>
    <cellStyle name="好_缺口县区测算（11.13）" xfId="4878"/>
    <cellStyle name="好_缺口县区测算（11.13） 2" xfId="4879"/>
    <cellStyle name="好_缺口县区测算（11.13）_财力性转移支付2010年预算参考数" xfId="4880"/>
    <cellStyle name="好_缺口县区测算（11.13）_财力性转移支付2010年预算参考数 2" xfId="4881"/>
    <cellStyle name="好_缺口县区测算(按2007支出增长25%测算) 2" xfId="4882"/>
    <cellStyle name="好_缺口县区测算(按2007支出增长25%测算)_财力性转移支付2010年预算参考数" xfId="4883"/>
    <cellStyle name="好_缺口县区测算(按2007支出增长25%测算)_财力性转移支付2010年预算参考数 2" xfId="4884"/>
    <cellStyle name="好_缺口县区测算(按核定人数)" xfId="4885"/>
    <cellStyle name="好_缺口县区测算(按核定人数) 2" xfId="4886"/>
    <cellStyle name="好_缺口县区测算(按核定人数)_财力性转移支付2010年预算参考数" xfId="4887"/>
    <cellStyle name="好_缺口县区测算(按核定人数)_财力性转移支付2010年预算参考数 2" xfId="4888"/>
    <cellStyle name="好_缺口县区测算_财力性转移支付2010年预算参考数" xfId="4889"/>
    <cellStyle name="好_缺口消化情况" xfId="4890"/>
    <cellStyle name="好_缺口消化情况 2" xfId="4891"/>
    <cellStyle name="好_人员工资和公用经费 2 2" xfId="4892"/>
    <cellStyle name="好_人员工资和公用经费_财力性转移支付2010年预算参考数" xfId="4893"/>
    <cellStyle name="好_人员工资和公用经费_财力性转移支付2010年预算参考数 2" xfId="4894"/>
    <cellStyle name="好_人员工资和公用经费2" xfId="4895"/>
    <cellStyle name="好_人员工资和公用经费2 2" xfId="4896"/>
    <cellStyle name="好_人员工资和公用经费3" xfId="4897"/>
    <cellStyle name="好_人员工资和公用经费3_财力性转移支付2010年预算参考数" xfId="4898"/>
    <cellStyle name="好_人员工资和公用经费3_财力性转移支付2010年预算参考数 2" xfId="4899"/>
    <cellStyle name="好_县区合并测算20080423(按照各省比重）_县市旗测算-新科目（含人口规模效应）_财力性转移支付2010年预算参考数" xfId="4900"/>
    <cellStyle name="好_山东省民生支出标准 2" xfId="4901"/>
    <cellStyle name="好_县区合并测算20080423(按照各省比重）_县市旗测算-新科目（含人口规模效应）_财力性转移支付2010年预算参考数 2" xfId="4902"/>
    <cellStyle name="好_山东省民生支出标准 2 2" xfId="4903"/>
    <cellStyle name="好_山东省民生支出标准_财力性转移支付2010年预算参考数" xfId="4904"/>
    <cellStyle name="注释 2 4" xfId="4905"/>
    <cellStyle name="好_山东省民生支出标准_财力性转移支付2010年预算参考数 2" xfId="4906"/>
    <cellStyle name="好_商品交易所2006--2008年税收" xfId="4907"/>
    <cellStyle name="好_商品交易所2006--2008年税收 3" xfId="4908"/>
    <cellStyle name="好_商品交易所2006--2008年税收_2017年预算草案（债务）" xfId="4909"/>
    <cellStyle name="好_商品交易所2006--2008年税收_支出汇总" xfId="4910"/>
    <cellStyle name="好_省电力2008年 工作表 3" xfId="4911"/>
    <cellStyle name="好_省级明细_副本1.2" xfId="4912"/>
    <cellStyle name="好_省电力2008年 工作表_2017年常委会" xfId="4913"/>
    <cellStyle name="好_省电力2008年 工作表_2017年预算草案（债务）" xfId="4914"/>
    <cellStyle name="好_省电力2008年 工作表_收入汇总" xfId="4915"/>
    <cellStyle name="好_省级基金收出" xfId="4916"/>
    <cellStyle name="好_省级明细 3" xfId="4917"/>
    <cellStyle name="好_省级明细_1.3日 2017年预算草案 - 副本" xfId="4918"/>
    <cellStyle name="好_省级明细_1.3日 2017年预算草案 - 副本 2" xfId="4919"/>
    <cellStyle name="好_省级明细_2.2017全省收入 2" xfId="4920"/>
    <cellStyle name="好_省级明细_2016-2017全省国资预算" xfId="4921"/>
    <cellStyle name="好_省级明细_2016-2017全省国资预算 2" xfId="4922"/>
    <cellStyle name="好_省级明细_2016年预算草案" xfId="4923"/>
    <cellStyle name="好_省级明细_2016年预算草案 2" xfId="4924"/>
    <cellStyle name="好_省级明细_2016年预算草案1.13 2" xfId="4925"/>
    <cellStyle name="好_省级明细_2016年预算草案1.13_基金汇总" xfId="4926"/>
    <cellStyle name="好_省级明细_2016年预算草案1.13_支出汇总" xfId="4927"/>
    <cellStyle name="好_省级明细_政府性基金人大会表格1稿_支出汇总" xfId="4928"/>
    <cellStyle name="好_省级明细_20171207-2018年预算草案 2" xfId="4929"/>
    <cellStyle name="好_省级明细_2017年财政收支预算 2" xfId="4930"/>
    <cellStyle name="好_省级明细_2017年预算草案1.4 2" xfId="4931"/>
    <cellStyle name="好_省级明细_21.2017年全省基金收入" xfId="4932"/>
    <cellStyle name="好_省级明细_21.2017年全省基金收入 2" xfId="4933"/>
    <cellStyle name="好_省级明细_23" xfId="4934"/>
    <cellStyle name="好_县市旗测算20080508_民生政策最低支出需求 2" xfId="4935"/>
    <cellStyle name="好_省级明细_23 3" xfId="4936"/>
    <cellStyle name="好_省级明细_23_2017年预算草案（债务）" xfId="4937"/>
    <cellStyle name="好_省级明细_23_收入汇总" xfId="4938"/>
    <cellStyle name="好_省级明细_23_支出汇总" xfId="4939"/>
    <cellStyle name="好_省级明细_3.2017全省支出" xfId="4940"/>
    <cellStyle name="好_省级明细_3.2017全省支出 2" xfId="4941"/>
    <cellStyle name="好_省级明细_5.2017省本级收入" xfId="4942"/>
    <cellStyle name="好_省级明细_5.2017省本级收入 2" xfId="4943"/>
    <cellStyle name="好_省级明细_6.2017省本级支出" xfId="4944"/>
    <cellStyle name="好_省级明细_6.2017省本级支出 2" xfId="4945"/>
    <cellStyle name="好_省级明细_Book1" xfId="4946"/>
    <cellStyle name="好_省级明细_Book1 3" xfId="4947"/>
    <cellStyle name="好_省级明细_Book3" xfId="4948"/>
    <cellStyle name="好_省级明细_Book3 2" xfId="4949"/>
    <cellStyle name="好_省级明细_Xl0000068" xfId="4950"/>
    <cellStyle name="好_省级明细_Xl0000068 2" xfId="4951"/>
    <cellStyle name="好_省级明细_Xl0000068 3" xfId="4952"/>
    <cellStyle name="好_省级明细_Xl0000068_基金汇总" xfId="4953"/>
    <cellStyle name="好_省级明细_Xl0000068_支出汇总" xfId="4954"/>
    <cellStyle name="好_省级明细_Xl0000071" xfId="4955"/>
    <cellStyle name="好_省级明细_Xl0000071_基金汇总" xfId="4956"/>
    <cellStyle name="好_省级明细_Xl0000071_支出汇总" xfId="4957"/>
    <cellStyle name="好_省级明细_表六七" xfId="4958"/>
    <cellStyle name="好_省级明细_表六七 2" xfId="4959"/>
    <cellStyle name="好_省级明细_代编表 2" xfId="4960"/>
    <cellStyle name="好_省级明细_代编全省支出预算修改 2" xfId="4961"/>
    <cellStyle name="好_省级明细_代编全省支出预算修改_收入汇总" xfId="4962"/>
    <cellStyle name="好_省级明细_代编全省支出预算修改_支出汇总" xfId="4963"/>
    <cellStyle name="好_省级明细_冬梅3" xfId="4964"/>
    <cellStyle name="好_省级明细_冬梅3_2017年预算草案（债务）" xfId="4965"/>
    <cellStyle name="好_县市旗测算20080508_财力性转移支付2010年预算参考数 2" xfId="4966"/>
    <cellStyle name="好_省级明细_冬梅3_基金汇总" xfId="4967"/>
    <cellStyle name="好_省级明细_冬梅3_支出汇总" xfId="4968"/>
    <cellStyle name="好_省级明细_复件 表19（梁蕊发）" xfId="4969"/>
    <cellStyle name="好_省级明细_复件 表19（梁蕊发） 2" xfId="4970"/>
    <cellStyle name="好_省级明细_副本1.2_2017年预算草案（债务）" xfId="4971"/>
    <cellStyle name="好_省级明细_副本1.2_基金汇总" xfId="4972"/>
    <cellStyle name="好_省级明细_副本1.2_收入汇总" xfId="4973"/>
    <cellStyle name="好_省级明细_副本最新" xfId="4974"/>
    <cellStyle name="好_省级明细_副本最新_2017年预算草案（债务）" xfId="4975"/>
    <cellStyle name="好_市辖区测算20080510_不含人员经费系数_财力性转移支付2010年预算参考数 2" xfId="4976"/>
    <cellStyle name="好_省级明细_副本最新_基金汇总" xfId="4977"/>
    <cellStyle name="好_省级明细_基金表" xfId="4978"/>
    <cellStyle name="好_省级明细_基金表 2" xfId="4979"/>
    <cellStyle name="好_省级明细_基金汇总" xfId="4980"/>
    <cellStyle name="好_省级明细_基金最新" xfId="4981"/>
    <cellStyle name="好_省级明细_基金最新 2" xfId="4982"/>
    <cellStyle name="好_省级明细_基金最新_2017年预算草案（债务）" xfId="4983"/>
    <cellStyle name="好_省级明细_基金最新_基金汇总" xfId="4984"/>
    <cellStyle name="好_省级明细_基金最新_收入汇总" xfId="4985"/>
    <cellStyle name="好_省级明细_梁蕊要预算局报人大2017年预算草案" xfId="4986"/>
    <cellStyle name="好_省级明细_梁蕊要预算局报人大2017年预算草案 2" xfId="4987"/>
    <cellStyle name="好_省级明细_全省收入代编最新" xfId="4988"/>
    <cellStyle name="好_省级明细_全省收入代编最新 2" xfId="4989"/>
    <cellStyle name="好_省级明细_全省收入代编最新 3" xfId="4990"/>
    <cellStyle name="好_省级明细_全省收入代编最新_2017年预算草案（债务）" xfId="4991"/>
    <cellStyle name="好_省级明细_全省收入代编最新_基金汇总" xfId="4992"/>
    <cellStyle name="好_省级明细_全省收入代编最新_收入汇总" xfId="4993"/>
    <cellStyle name="好_省级明细_全省收入代编最新_支出汇总" xfId="4994"/>
    <cellStyle name="好_省级明细_全省预算代编" xfId="4995"/>
    <cellStyle name="好_省级明细_全省预算代编 2" xfId="4996"/>
    <cellStyle name="好_省级明细_全省预算代编 3" xfId="4997"/>
    <cellStyle name="好_省级明细_全省预算代编_2017年预算草案（债务）" xfId="4998"/>
    <cellStyle name="好_省级明细_全省预算代编_基金汇总" xfId="4999"/>
    <cellStyle name="好_省级明细_全省预算代编_收入汇总" xfId="5000"/>
    <cellStyle name="好_省级明细_社保2017年预算草案1.3" xfId="5001"/>
    <cellStyle name="好_省级明细_社保2017年预算草案1.3 2" xfId="5002"/>
    <cellStyle name="好_省级明细_省级国有资本经营预算表" xfId="5003"/>
    <cellStyle name="好_省级明细_省级国有资本经营预算表 2" xfId="5004"/>
    <cellStyle name="好_省级明细_收入汇总" xfId="5005"/>
    <cellStyle name="好_省级明细_政府性基金人大会表格1稿" xfId="5006"/>
    <cellStyle name="好_省级明细_政府性基金人大会表格1稿 2" xfId="5007"/>
    <cellStyle name="好_省级明细_政府性基金人大会表格1稿 3" xfId="5008"/>
    <cellStyle name="好_省级明细_政府性基金人大会表格1稿_2017年预算草案（债务）" xfId="5009"/>
    <cellStyle name="好_省级明细_政府性基金人大会表格1稿_基金汇总" xfId="5010"/>
    <cellStyle name="好_省级明细_政府性基金人大会表格1稿_收入汇总" xfId="5011"/>
    <cellStyle name="好_省级明细_支出汇总" xfId="5012"/>
    <cellStyle name="好_省级收入 2" xfId="5013"/>
    <cellStyle name="好_省级收入_1" xfId="5014"/>
    <cellStyle name="好_省级收入_1 2" xfId="5015"/>
    <cellStyle name="好_省级支出" xfId="5016"/>
    <cellStyle name="好_省级支出 2" xfId="5017"/>
    <cellStyle name="好_省级支出_1" xfId="5018"/>
    <cellStyle name="好_省级支出_1 2" xfId="5019"/>
    <cellStyle name="好_省属监狱人员级别表(驻外)_2017年常委会" xfId="5020"/>
    <cellStyle name="好_省属监狱人员级别表(驻外)_收入汇总" xfId="5021"/>
    <cellStyle name="好_省属监狱人员级别表(驻外)_支出汇总" xfId="5022"/>
    <cellStyle name="好_市辖区测算20080510" xfId="5023"/>
    <cellStyle name="好_市辖区测算20080510 2" xfId="5024"/>
    <cellStyle name="好_市辖区测算20080510_不含人员经费系数" xfId="5025"/>
    <cellStyle name="好_市辖区测算20080510_财力性转移支付2010年预算参考数" xfId="5026"/>
    <cellStyle name="好_市辖区测算20080510_财力性转移支付2010年预算参考数 2" xfId="5027"/>
    <cellStyle name="好_市辖区测算20080510_民生政策最低支出需求 2" xfId="5028"/>
    <cellStyle name="好_市辖区测算20080510_民生政策最低支出需求_财力性转移支付2010年预算参考数 2" xfId="5029"/>
    <cellStyle name="好_市辖区测算20080510_县市旗测算-新科目（含人口规模效应）" xfId="5030"/>
    <cellStyle name="好_市辖区测算20080510_县市旗测算-新科目（含人口规模效应） 2" xfId="5031"/>
    <cellStyle name="好_市辖区测算20080510_县市旗测算-新科目（含人口规模效应）_财力性转移支付2010年预算参考数" xfId="5032"/>
    <cellStyle name="好_市辖区测算20080510_县市旗测算-新科目（含人口规模效应）_财力性转移支付2010年预算参考数 2" xfId="5033"/>
    <cellStyle name="好_市辖区测算-新科目（20080626）" xfId="5034"/>
    <cellStyle name="好_市辖区测算-新科目（20080626）_不含人员经费系数 2" xfId="5035"/>
    <cellStyle name="好_文体广播事业(按照总人口测算）—20080416_财力性转移支付2010年预算参考数" xfId="5036"/>
    <cellStyle name="好_市辖区测算-新科目（20080626）_不含人员经费系数_财力性转移支付2010年预算参考数" xfId="5037"/>
    <cellStyle name="好_市辖区测算-新科目（20080626）_不含人员经费系数_财力性转移支付2010年预算参考数 2" xfId="5038"/>
    <cellStyle name="好_市辖区测算-新科目（20080626）_财力性转移支付2010年预算参考数" xfId="5039"/>
    <cellStyle name="好_市辖区测算-新科目（20080626）_财力性转移支付2010年预算参考数 2" xfId="5040"/>
    <cellStyle name="好_市辖区测算-新科目（20080626）_民生政策最低支出需求" xfId="5041"/>
    <cellStyle name="好_市辖区测算-新科目（20080626）_民生政策最低支出需求 2" xfId="5042"/>
    <cellStyle name="好_市辖区测算-新科目（20080626）_民生政策最低支出需求_财力性转移支付2010年预算参考数" xfId="5043"/>
    <cellStyle name="好_市辖区测算-新科目（20080626）_民生政策最低支出需求_财力性转移支付2010年预算参考数 2" xfId="5044"/>
    <cellStyle name="好_市辖区测算-新科目（20080626）_县市旗测算-新科目（含人口规模效应）" xfId="5045"/>
    <cellStyle name="好_市辖区测算-新科目（20080626）_县市旗测算-新科目（含人口规模效应） 2" xfId="5046"/>
    <cellStyle name="好_收入汇总" xfId="5047"/>
    <cellStyle name="好_同德" xfId="5048"/>
    <cellStyle name="好_同德 2" xfId="5049"/>
    <cellStyle name="好_同德 2 2" xfId="5050"/>
    <cellStyle name="好_同德_财力性转移支付2010年预算参考数" xfId="5051"/>
    <cellStyle name="千位分隔 29" xfId="5052"/>
    <cellStyle name="好_危改资金测算" xfId="5053"/>
    <cellStyle name="好_危改资金测算_财力性转移支付2010年预算参考数" xfId="5054"/>
    <cellStyle name="好_危改资金测算_财力性转移支付2010年预算参考数 2" xfId="5055"/>
    <cellStyle name="好_卫生(按照总人口测算）—20080416" xfId="5056"/>
    <cellStyle name="好_卫生(按照总人口测算）—20080416 2" xfId="5057"/>
    <cellStyle name="好_卫生(按照总人口测算）—20080416 2 2" xfId="5058"/>
    <cellStyle name="好_卫生(按照总人口测算）—20080416_不含人员经费系数" xfId="5059"/>
    <cellStyle name="好_卫生(按照总人口测算）—20080416_财力性转移支付2010年预算参考数" xfId="5060"/>
    <cellStyle name="好_卫生(按照总人口测算）—20080416_财力性转移支付2010年预算参考数 2" xfId="5061"/>
    <cellStyle name="好_卫生(按照总人口测算）—20080416_民生政策最低支出需求_财力性转移支付2010年预算参考数" xfId="5062"/>
    <cellStyle name="好_卫生(按照总人口测算）—20080416_民生政策最低支出需求_财力性转移支付2010年预算参考数 2" xfId="5063"/>
    <cellStyle name="好_卫生(按照总人口测算）—20080416_县市旗测算-新科目（含人口规模效应）" xfId="5064"/>
    <cellStyle name="好_卫生(按照总人口测算）—20080416_县市旗测算-新科目（含人口规模效应） 2" xfId="5065"/>
    <cellStyle name="好_卫生(按照总人口测算）—20080416_县市旗测算-新科目（含人口规模效应）_财力性转移支付2010年预算参考数" xfId="5066"/>
    <cellStyle name="好_卫生部门" xfId="5067"/>
    <cellStyle name="好_卫生部门_财力性转移支付2010年预算参考数" xfId="5068"/>
    <cellStyle name="好_文体广播部门" xfId="5069"/>
    <cellStyle name="好_文体广播部门 2" xfId="5070"/>
    <cellStyle name="好_文体广播事业(按照总人口测算）—20080416 2" xfId="5071"/>
    <cellStyle name="着色 1 2 2" xfId="5072"/>
    <cellStyle name="好_文体广播事业(按照总人口测算）—20080416_不含人员经费系数" xfId="5073"/>
    <cellStyle name="好_文体广播事业(按照总人口测算）—20080416_不含人员经费系数 2" xfId="5074"/>
    <cellStyle name="好_文体广播事业(按照总人口测算）—20080416_不含人员经费系数_财力性转移支付2010年预算参考数" xfId="5075"/>
    <cellStyle name="好_文体广播事业(按照总人口测算）—20080416_不含人员经费系数_财力性转移支付2010年预算参考数 2" xfId="5076"/>
    <cellStyle name="好_文体广播事业(按照总人口测算）—20080416_民生政策最低支出需求" xfId="5077"/>
    <cellStyle name="好_文体广播事业(按照总人口测算）—20080416_民生政策最低支出需求 2" xfId="5078"/>
    <cellStyle name="好_文体广播事业(按照总人口测算）—20080416_民生政策最低支出需求_财力性转移支付2010年预算参考数" xfId="5079"/>
    <cellStyle name="好_文体广播事业(按照总人口测算）—20080416_民生政策最低支出需求_财力性转移支付2010年预算参考数 2" xfId="5080"/>
    <cellStyle name="好_文体广播事业(按照总人口测算）—20080416_县市旗测算-新科目（含人口规模效应）_财力性转移支付2010年预算参考数 2" xfId="5081"/>
    <cellStyle name="好_下文（表） 2 2" xfId="5082"/>
    <cellStyle name="好_县区合并测算20080421" xfId="5083"/>
    <cellStyle name="好_县区合并测算20080421 2" xfId="5084"/>
    <cellStyle name="好_县区合并测算20080421 2 2" xfId="5085"/>
    <cellStyle name="好_县区合并测算20080421_不含人员经费系数_财力性转移支付2010年预算参考数" xfId="5086"/>
    <cellStyle name="好_县区合并测算20080421_财力性转移支付2010年预算参考数" xfId="5087"/>
    <cellStyle name="好_县区合并测算20080421_财力性转移支付2010年预算参考数 2" xfId="5088"/>
    <cellStyle name="好_县区合并测算20080421_民生政策最低支出需求" xfId="5089"/>
    <cellStyle name="好_县区合并测算20080421_民生政策最低支出需求_财力性转移支付2010年预算参考数 2" xfId="5090"/>
    <cellStyle name="好_县区合并测算20080421_县市旗测算-新科目（含人口规模效应）" xfId="5091"/>
    <cellStyle name="好_县区合并测算20080421_县市旗测算-新科目（含人口规模效应） 2" xfId="5092"/>
    <cellStyle name="好_县区合并测算20080421_县市旗测算-新科目（含人口规模效应）_财力性转移支付2010年预算参考数" xfId="5093"/>
    <cellStyle name="小数" xfId="5094"/>
    <cellStyle name="好_县区合并测算20080421_县市旗测算-新科目（含人口规模效应）_财力性转移支付2010年预算参考数 2" xfId="5095"/>
    <cellStyle name="好_县区合并测算20080423(按照各省比重） 2" xfId="5096"/>
    <cellStyle name="好_县区合并测算20080423(按照各省比重） 2 2" xfId="5097"/>
    <cellStyle name="好_县区合并测算20080423(按照各省比重）_不含人员经费系数_财力性转移支付2010年预算参考数" xfId="5098"/>
    <cellStyle name="好_县区合并测算20080423(按照各省比重）_财力性转移支付2010年预算参考数" xfId="5099"/>
    <cellStyle name="好_县区合并测算20080423(按照各省比重）_财力性转移支付2010年预算参考数 2" xfId="5100"/>
    <cellStyle name="好_县区合并测算20080423(按照各省比重）_民生政策最低支出需求_财力性转移支付2010年预算参考数" xfId="5101"/>
    <cellStyle name="好_县区合并测算20080423(按照各省比重）_民生政策最低支出需求_财力性转移支付2010年预算参考数 2" xfId="5102"/>
    <cellStyle name="好_县区合并测算20080423(按照各省比重）_县市旗测算-新科目（含人口规模效应） 2" xfId="5103"/>
    <cellStyle name="好_县市旗测算20080508_不含人员经费系数" xfId="5104"/>
    <cellStyle name="好_县市旗测算20080508_不含人员经费系数_财力性转移支付2010年预算参考数" xfId="5105"/>
    <cellStyle name="好_县市旗测算20080508_不含人员经费系数_财力性转移支付2010年预算参考数 2" xfId="5106"/>
    <cellStyle name="好_县市旗测算20080508_财力性转移支付2010年预算参考数" xfId="5107"/>
    <cellStyle name="好_县市旗测算20080508_民生政策最低支出需求" xfId="5108"/>
    <cellStyle name="好_县市旗测算20080508_民生政策最低支出需求_财力性转移支付2010年预算参考数" xfId="5109"/>
    <cellStyle name="好_县市旗测算20080508_民生政策最低支出需求_财力性转移支付2010年预算参考数 2" xfId="5110"/>
    <cellStyle name="好_县市旗测算20080508_县市旗测算-新科目（含人口规模效应）" xfId="5111"/>
    <cellStyle name="好_县市旗测算20080508_县市旗测算-新科目（含人口规模效应）_财力性转移支付2010年预算参考数" xfId="5112"/>
    <cellStyle name="好_县市旗测算-新科目（20080626）" xfId="5113"/>
    <cellStyle name="好_县市旗测算-新科目（20080626）_不含人员经费系数" xfId="5114"/>
    <cellStyle name="好_县市旗测算-新科目（20080626）_不含人员经费系数 2" xfId="5115"/>
    <cellStyle name="好_县市旗测算-新科目（20080626）_不含人员经费系数_财力性转移支付2010年预算参考数" xfId="5116"/>
    <cellStyle name="好_县市旗测算-新科目（20080626）_不含人员经费系数_财力性转移支付2010年预算参考数 2" xfId="5117"/>
    <cellStyle name="好_县市旗测算-新科目（20080626）_财力性转移支付2010年预算参考数" xfId="5118"/>
    <cellStyle name="好_县市旗测算-新科目（20080626）_财力性转移支付2010年预算参考数 2" xfId="5119"/>
    <cellStyle name="好_县市旗测算-新科目（20080626）_县市旗测算-新科目（含人口规模效应）" xfId="5120"/>
    <cellStyle name="好_县市旗测算-新科目（20080626）_县市旗测算-新科目（含人口规模效应）_财力性转移支付2010年预算参考数" xfId="5121"/>
    <cellStyle name="好_县市旗测算-新科目（20080626）_县市旗测算-新科目（含人口规模效应）_财力性转移支付2010年预算参考数 2" xfId="5122"/>
    <cellStyle name="好_县市旗测算-新科目（20080627）" xfId="5123"/>
    <cellStyle name="好_县市旗测算-新科目（20080627）_不含人员经费系数_财力性转移支付2010年预算参考数 2" xfId="5124"/>
    <cellStyle name="好_重点民生支出需求测算表社保（农村低保）081112 2" xfId="5125"/>
    <cellStyle name="好_县市旗测算-新科目（20080627）_财力性转移支付2010年预算参考数 2" xfId="5126"/>
    <cellStyle name="好_县市旗测算-新科目（20080627）_民生政策最低支出需求" xfId="5127"/>
    <cellStyle name="好_县市旗测算-新科目（20080627）_民生政策最低支出需求_财力性转移支付2010年预算参考数 2" xfId="5128"/>
    <cellStyle name="好_县市旗测算-新科目（20080627）_县市旗测算-新科目（含人口规模效应） 2" xfId="5129"/>
    <cellStyle name="好_一般预算支出口径剔除表_财力性转移支付2010年预算参考数" xfId="5130"/>
    <cellStyle name="强调文字颜色 3 2 4" xfId="5131"/>
    <cellStyle name="好_云南 缺口县区测算(地方填报)" xfId="5132"/>
    <cellStyle name="好_云南 缺口县区测算(地方填报)_财力性转移支付2010年预算参考数" xfId="5133"/>
    <cellStyle name="好_云南省2008年转移支付测算——州市本级考核部分及政策性测算_财力性转移支付2010年预算参考数 2" xfId="5134"/>
    <cellStyle name="好_支出汇总" xfId="5135"/>
    <cellStyle name="好_转移支付" xfId="5136"/>
    <cellStyle name="통화_1202" xfId="5137"/>
    <cellStyle name="好_自行调整差异系数顺序" xfId="5138"/>
    <cellStyle name="好_自行调整差异系数顺序 2" xfId="5139"/>
    <cellStyle name="好_总人口" xfId="5140"/>
    <cellStyle name="好_总人口 2" xfId="5141"/>
    <cellStyle name="好_总人口_财力性转移支付2010年预算参考数" xfId="5142"/>
    <cellStyle name="好_总人口_财力性转移支付2010年预算参考数 2" xfId="5143"/>
    <cellStyle name="后继超级链接" xfId="5144"/>
    <cellStyle name="后继超链接" xfId="5145"/>
    <cellStyle name="汇总 2 2" xfId="5146"/>
    <cellStyle name="汇总 2 3" xfId="5147"/>
    <cellStyle name="汇总 2 4" xfId="5148"/>
    <cellStyle name="汇总 3" xfId="5149"/>
    <cellStyle name="汇总 3 2" xfId="5150"/>
    <cellStyle name="汇总 4" xfId="5151"/>
    <cellStyle name="汇总 5" xfId="5152"/>
    <cellStyle name="汇总 6" xfId="5153"/>
    <cellStyle name="货" xfId="5154"/>
    <cellStyle name="货_NJ18-15_四区预算报人大" xfId="5155"/>
    <cellStyle name="貨幣 [0]_AB.REC09" xfId="5156"/>
    <cellStyle name="计算 2 4" xfId="5157"/>
    <cellStyle name="计算 2 4 2" xfId="5158"/>
    <cellStyle name="计算 2 5" xfId="5159"/>
    <cellStyle name="计算 2_1.3日 2017年预算草案 - 副本" xfId="5160"/>
    <cellStyle name="计算 3_1.3日 2017年预算草案 - 副本" xfId="5161"/>
    <cellStyle name="检查单元格 2 4" xfId="5162"/>
    <cellStyle name="检查单元格 2 4 2" xfId="5163"/>
    <cellStyle name="检查单元格 2 5" xfId="5164"/>
    <cellStyle name="检查单元格 3" xfId="5165"/>
    <cellStyle name="检查单元格 3 2" xfId="5166"/>
    <cellStyle name="检查单元格 3 3" xfId="5167"/>
    <cellStyle name="检查单元格 3_1.3日 2017年预算草案 - 副本" xfId="5168"/>
    <cellStyle name="小数 2" xfId="5169"/>
    <cellStyle name="检查单元格 4" xfId="5170"/>
    <cellStyle name="检查单元格 5" xfId="5171"/>
    <cellStyle name="解释性文本 2 2" xfId="5172"/>
    <cellStyle name="解释性文本 3" xfId="5173"/>
    <cellStyle name="解释性文本 3 2" xfId="5174"/>
    <cellStyle name="警告文本 2" xfId="5175"/>
    <cellStyle name="警告文本 3 2" xfId="5176"/>
    <cellStyle name="警告文本 4" xfId="5177"/>
    <cellStyle name="链接单元格 2 3" xfId="5178"/>
    <cellStyle name="链接单元格 3" xfId="5179"/>
    <cellStyle name="链接单元格 3_1.3日 2017年预算草案 - 副本" xfId="5180"/>
    <cellStyle name="链接单元格 5" xfId="5181"/>
    <cellStyle name="霓付 [0]_ +Foil &amp; -FOIL &amp; PAPER" xfId="5182"/>
    <cellStyle name="霓付_ +Foil &amp; -FOIL &amp; PAPER" xfId="5183"/>
    <cellStyle name="普通" xfId="5184"/>
    <cellStyle name="千" xfId="5185"/>
    <cellStyle name="千_NJ09-05" xfId="5186"/>
    <cellStyle name="千_NJ09-05_四区预算报人大" xfId="5187"/>
    <cellStyle name="千_NJ17-06" xfId="5188"/>
    <cellStyle name="千_NJ17-06_四区预算报人大" xfId="5189"/>
    <cellStyle name="千_NJ17-24" xfId="5190"/>
    <cellStyle name="千_NJ17-26_四区预算报人大" xfId="5191"/>
    <cellStyle name="千分位 2" xfId="5192"/>
    <cellStyle name="千分位[0]" xfId="5193"/>
    <cellStyle name="强调 3" xfId="5194"/>
    <cellStyle name="千分位[0] 2" xfId="5195"/>
    <cellStyle name="千分位_ 白土" xfId="5196"/>
    <cellStyle name="千位[" xfId="5197"/>
    <cellStyle name="千位_ 方正PC" xfId="5198"/>
    <cellStyle name="千位分隔 10" xfId="5199"/>
    <cellStyle name="强调文字颜色 5 2 5" xfId="5200"/>
    <cellStyle name="千位分隔 16" xfId="5201"/>
    <cellStyle name="千位分隔 21" xfId="5202"/>
    <cellStyle name="千位分隔 17" xfId="5203"/>
    <cellStyle name="千位分隔 22" xfId="5204"/>
    <cellStyle name="千位分隔 19" xfId="5205"/>
    <cellStyle name="千位分隔 24" xfId="5206"/>
    <cellStyle name="千位分隔 2" xfId="5207"/>
    <cellStyle name="千位分隔 2 2" xfId="5208"/>
    <cellStyle name="千位分隔 2 2 2 2" xfId="5209"/>
    <cellStyle name="千位分隔 2 2 3 3" xfId="5210"/>
    <cellStyle name="千位分隔 25" xfId="5211"/>
    <cellStyle name="千位分隔 26" xfId="5212"/>
    <cellStyle name="数字" xfId="5213"/>
    <cellStyle name="千位分隔 27" xfId="5214"/>
    <cellStyle name="千位分隔 28" xfId="5215"/>
    <cellStyle name="千位分隔 5 2" xfId="5216"/>
    <cellStyle name="千位分隔 7" xfId="5217"/>
    <cellStyle name="千位分隔[0] 2" xfId="5218"/>
    <cellStyle name="千位分隔[0] 2 2 2 3" xfId="5219"/>
    <cellStyle name="千位分隔[0] 2_Book1" xfId="5220"/>
    <cellStyle name="千位分季_新建 Microsoft Excel 工作表" xfId="5221"/>
    <cellStyle name="钎霖_!!!GO" xfId="5222"/>
    <cellStyle name="强调 1" xfId="5223"/>
    <cellStyle name="强调 2" xfId="5224"/>
    <cellStyle name="强调文字颜色 1 2 3" xfId="5225"/>
    <cellStyle name="强调文字颜色 1 2 4" xfId="5226"/>
    <cellStyle name="强调文字颜色 1 2 5" xfId="5227"/>
    <cellStyle name="强调文字颜色 1 3" xfId="5228"/>
    <cellStyle name="强调文字颜色 1 3 2" xfId="5229"/>
    <cellStyle name="强调文字颜色 1 4" xfId="5230"/>
    <cellStyle name="强调文字颜色 1 4 2" xfId="5231"/>
    <cellStyle name="强调文字颜色 2 2_3.2017全省支出" xfId="5232"/>
    <cellStyle name="强调文字颜色 2 3 2" xfId="5233"/>
    <cellStyle name="强调文字颜色 3 2" xfId="5234"/>
    <cellStyle name="强调文字颜色 3 2 3" xfId="5235"/>
    <cellStyle name="强调文字颜色 3 2 5" xfId="5236"/>
    <cellStyle name="强调文字颜色 4 2 2" xfId="5237"/>
    <cellStyle name="强调文字颜色 4 2 3" xfId="5238"/>
    <cellStyle name="强调文字颜色 4 2 4" xfId="5239"/>
    <cellStyle name="强调文字颜色 4 2 4 2" xfId="5240"/>
    <cellStyle name="强调文字颜色 4 2 5" xfId="5241"/>
    <cellStyle name="强调文字颜色 4 2_3.2017全省支出" xfId="5242"/>
    <cellStyle name="强调文字颜色 4 3" xfId="5243"/>
    <cellStyle name="强调文字颜色 4 3 2" xfId="5244"/>
    <cellStyle name="强调文字颜色 4 4" xfId="5245"/>
    <cellStyle name="强调文字颜色 5 3" xfId="5246"/>
    <cellStyle name="强调文字颜色 5 3 2" xfId="5247"/>
    <cellStyle name="强调文字颜色 5 3 2 2" xfId="5248"/>
    <cellStyle name="强调文字颜色 5 3 3" xfId="5249"/>
    <cellStyle name="强调文字颜色 6 2 4" xfId="5250"/>
    <cellStyle name="强调文字颜色 6 2 4 2" xfId="5251"/>
    <cellStyle name="强调文字颜色 6 3" xfId="5252"/>
    <cellStyle name="强调文字颜色 6 3 2" xfId="5253"/>
    <cellStyle name="强调文字颜色 6 3 2 2" xfId="5254"/>
    <cellStyle name="强调文字颜色 6 3 3" xfId="5255"/>
    <cellStyle name="商品名称" xfId="5256"/>
    <cellStyle name="适中 2 4" xfId="5257"/>
    <cellStyle name="适中 2 5" xfId="5258"/>
    <cellStyle name="适中 2_3.2017全省支出" xfId="5259"/>
    <cellStyle name="适中 3 2" xfId="5260"/>
    <cellStyle name="适中 3 2 2" xfId="5261"/>
    <cellStyle name="适中 3 3" xfId="5262"/>
    <cellStyle name="输出 2" xfId="5263"/>
    <cellStyle name="输出 2 3" xfId="5264"/>
    <cellStyle name="输出 2 4 2" xfId="5265"/>
    <cellStyle name="输出 2_1.3日 2017年预算草案 - 副本" xfId="5266"/>
    <cellStyle name="输出 3 3" xfId="5267"/>
    <cellStyle name="输出 3_1.3日 2017年预算草案 - 副本" xfId="5268"/>
    <cellStyle name="输出 4" xfId="5269"/>
    <cellStyle name="输出 5" xfId="5270"/>
    <cellStyle name="输出 6" xfId="5271"/>
    <cellStyle name="输入 2 2" xfId="5272"/>
    <cellStyle name="输入 2 3" xfId="5273"/>
    <cellStyle name="输入 2 5" xfId="5274"/>
    <cellStyle name="输入 2_1.3日 2017年预算草案 - 副本" xfId="5275"/>
    <cellStyle name="输入 3 2" xfId="5276"/>
    <cellStyle name="数量" xfId="5277"/>
    <cellStyle name="数字 2" xfId="5278"/>
    <cellStyle name="未定义" xfId="5279"/>
    <cellStyle name="未定义 2" xfId="5280"/>
    <cellStyle name="样式 1_20170103省级2017年预算情况表" xfId="5281"/>
    <cellStyle name="已瀏覽過的超連結" xfId="5282"/>
    <cellStyle name="믅됞 [0.00]_PRODUCT DETAIL Q1" xfId="5283"/>
    <cellStyle name="백분율_HOBONG" xfId="5284"/>
    <cellStyle name="昗弨_iACPU Summary" xfId="5285"/>
    <cellStyle name="着色 1" xfId="5286"/>
    <cellStyle name="着色 1 2" xfId="5287"/>
    <cellStyle name="着色 1 3" xfId="5288"/>
    <cellStyle name="着色 3" xfId="5289"/>
    <cellStyle name="着色 3 2" xfId="5290"/>
    <cellStyle name="着色 3 2 2" xfId="5291"/>
    <cellStyle name="着色 4" xfId="5292"/>
    <cellStyle name="着色 4 2" xfId="5293"/>
    <cellStyle name="着色 4 2 2" xfId="5294"/>
    <cellStyle name="着色 4 3" xfId="5295"/>
    <cellStyle name="着色 5" xfId="5296"/>
    <cellStyle name="着色 5 2" xfId="5297"/>
    <cellStyle name="着色 5 2 2" xfId="5298"/>
    <cellStyle name="着色 6" xfId="5299"/>
    <cellStyle name="着色 6 2" xfId="5300"/>
    <cellStyle name="寘嬫愗傝_Region Orders (2)" xfId="5301"/>
    <cellStyle name="注释 2 5 2" xfId="5302"/>
    <cellStyle name="注释 2 6 2" xfId="5303"/>
    <cellStyle name="注释 2 7" xfId="5304"/>
    <cellStyle name="注释 3" xfId="5305"/>
    <cellStyle name="注释 3 2" xfId="5306"/>
    <cellStyle name="注释 3 3" xfId="5307"/>
    <cellStyle name="注释 4" xfId="5308"/>
    <cellStyle name="资产" xfId="5309"/>
    <cellStyle name="资产 2" xfId="5310"/>
    <cellStyle name="뷭?_BOOKSHIP" xfId="5311"/>
    <cellStyle name="콤마 [0]_1202" xfId="5312"/>
    <cellStyle name="통화 [0]_1202" xfId="531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2" Type="http://schemas.openxmlformats.org/officeDocument/2006/relationships/sharedStrings" Target="sharedStrings.xml"/><Relationship Id="rId41" Type="http://schemas.openxmlformats.org/officeDocument/2006/relationships/styles" Target="styles.xml"/><Relationship Id="rId40" Type="http://schemas.openxmlformats.org/officeDocument/2006/relationships/theme" Target="theme/theme1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9.xml"/><Relationship Id="rId30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7.xml"/><Relationship Id="rId28" Type="http://schemas.openxmlformats.org/officeDocument/2006/relationships/externalLink" Target="externalLinks/externalLink6.xml"/><Relationship Id="rId27" Type="http://schemas.openxmlformats.org/officeDocument/2006/relationships/externalLink" Target="externalLinks/externalLink5.xml"/><Relationship Id="rId26" Type="http://schemas.openxmlformats.org/officeDocument/2006/relationships/externalLink" Target="externalLinks/externalLink4.xml"/><Relationship Id="rId25" Type="http://schemas.openxmlformats.org/officeDocument/2006/relationships/externalLink" Target="externalLinks/externalLink3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&#25105;&#30340;&#25991;&#26723;\WeChat%20Files\nzkingqueen\Files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0.0.13\&#20844;&#29992;&#36164;&#26009;\&#20154;&#20195;&#20250;&#39044;&#20915;&#31639;\2004&#24180;&#39044;&#31639;\1.19\Documents%20and%20Settings\zyd\My%20Documents\&#25105;&#30340;&#24037;&#20316;\&#37096;&#38376;&#39044;&#31639;\2004&#24180;\&#39044;&#31639;&#19968;&#19978;\&#23450;&#31295;\2004&#24180;&#39044;&#31639;&#25511;&#21046;&#25968;&#65288;&#19968;&#19979;&#65289;&#65288;&#25919;&#27861;&#22788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&#33258;&#30001;&#20132;&#25442;&#21306;\&#30707;\&#37096;&#38376;&#25253;&#34920;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&#25105;&#30340;&#25991;&#26723;\WeChat%20Files\nzkingqueen\Files\Documents%20and%20Settings\User\&#26700;&#38754;\&#35838;&#39064;\&#26032;&#24314;&#25991;&#20214;&#22841;\&#35838;&#39064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RKET\2000Project\National%20Flood%20Warning\&#39547;&#39532;&#24215;\&#36164;&#23457;\WINDOWS\TEMP\MP-97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&#25105;&#30340;&#25991;&#26723;\WeChat%20Files\nzkingqueen\Files\2011&#24180;&#30456;&#20851;&#24037;&#20316;\2011&#24180;&#36716;&#31227;&#25903;&#20184;&#25552;&#21069;&#36890;&#30693;&#25968;\&#25552;&#21069;&#36890;&#30693;2011&#24180;&#36716;&#31227;&#25903;&#20184;\2010&#24180;&#39044;&#35745;&#25968;%20&#65288;&#35947;&#36130;&#39044;2010%2025&#21495;&#65289;\&#36130;&#25919;&#20379;&#20859;&#20154;&#21592;&#20449;&#24687;&#34920;\&#25945;&#32946;\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1&#24180;&#30456;&#20851;&#24037;&#20316;\2011&#24180;&#36716;&#31227;&#25903;&#20184;&#25552;&#21069;&#36890;&#30693;&#25968;\&#25552;&#21069;&#36890;&#30693;2011&#24180;&#36716;&#31227;&#25903;&#20184;\2010&#24180;&#39044;&#35745;&#25968;%20&#65288;&#35947;&#36130;&#39044;2010%2025&#21495;&#65289;\&#36130;&#25919;&#20379;&#20859;&#20154;&#21592;&#20449;&#24687;&#34920;\&#25945;&#32946;\&#27896;&#27700;&#22235;&#2001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业务处控数总表 (一下计算）"/>
      <sheetName val="省长专项改列预算统计(一下）"/>
      <sheetName val="hb梊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ú_xls_封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p-team 1"/>
      <sheetName val="Mp-team 3"/>
      <sheetName val="xxxxxx"/>
      <sheetName val="Mp-team 2"/>
      <sheetName val="Mp-team 4"/>
      <sheetName val="Mp-Automation College "/>
      <sheetName val="Mp-Project&amp;A.C.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13 铁路配件"/>
      <sheetName val="KKKKKKKK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20 运输公司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C29" sqref="C29"/>
    </sheetView>
  </sheetViews>
  <sheetFormatPr defaultColWidth="9" defaultRowHeight="13.5" outlineLevelCol="5"/>
  <cols>
    <col min="1" max="1" width="21.5" customWidth="1"/>
    <col min="2" max="3" width="17.375" customWidth="1"/>
    <col min="4" max="4" width="17.375" style="349" customWidth="1"/>
    <col min="5" max="5" width="13.25" customWidth="1"/>
    <col min="6" max="6" width="11.625" customWidth="1"/>
  </cols>
  <sheetData>
    <row r="1" ht="14.25" spans="1:1">
      <c r="A1" s="350" t="s">
        <v>0</v>
      </c>
    </row>
    <row r="2" ht="24" spans="1:6">
      <c r="A2" s="351" t="s">
        <v>1</v>
      </c>
      <c r="B2" s="351"/>
      <c r="C2" s="351"/>
      <c r="D2" s="352"/>
      <c r="E2" s="351"/>
      <c r="F2" s="351"/>
    </row>
    <row r="3" ht="14.25" spans="1:6">
      <c r="A3" s="353"/>
      <c r="B3" s="353"/>
      <c r="C3" s="353"/>
      <c r="D3" s="354"/>
      <c r="E3" s="355" t="s">
        <v>2</v>
      </c>
      <c r="F3" s="355"/>
    </row>
    <row r="4" ht="30" customHeight="1" spans="1:6">
      <c r="A4" s="356" t="s">
        <v>3</v>
      </c>
      <c r="B4" s="357" t="s">
        <v>4</v>
      </c>
      <c r="C4" s="357" t="s">
        <v>5</v>
      </c>
      <c r="D4" s="358" t="s">
        <v>6</v>
      </c>
      <c r="E4" s="357" t="s">
        <v>7</v>
      </c>
      <c r="F4" s="359" t="s">
        <v>8</v>
      </c>
    </row>
    <row r="5" ht="30" customHeight="1" spans="1:6">
      <c r="A5" s="356"/>
      <c r="B5" s="360" t="s">
        <v>9</v>
      </c>
      <c r="C5" s="360" t="s">
        <v>10</v>
      </c>
      <c r="D5" s="358"/>
      <c r="E5" s="360" t="s">
        <v>11</v>
      </c>
      <c r="F5" s="359"/>
    </row>
    <row r="6" ht="30" customHeight="1" spans="1:6">
      <c r="A6" s="361" t="s">
        <v>12</v>
      </c>
      <c r="B6" s="356">
        <f>SUM(B7:B8)</f>
        <v>105800</v>
      </c>
      <c r="C6" s="356">
        <f>SUM(C7:C8)</f>
        <v>100797</v>
      </c>
      <c r="D6" s="362">
        <f>(B6-C6)/C6</f>
        <v>0.0496344137226306</v>
      </c>
      <c r="E6" s="356">
        <f>E9+E12</f>
        <v>5003</v>
      </c>
      <c r="F6" s="363"/>
    </row>
    <row r="7" ht="30" customHeight="1" spans="1:6">
      <c r="A7" s="361" t="s">
        <v>13</v>
      </c>
      <c r="B7" s="364">
        <v>39000</v>
      </c>
      <c r="C7" s="364">
        <v>39322</v>
      </c>
      <c r="D7" s="362">
        <f>(B7-C7)/C7</f>
        <v>-0.00818880016275876</v>
      </c>
      <c r="E7" s="356">
        <f>B7-C7</f>
        <v>-322</v>
      </c>
      <c r="F7" s="365"/>
    </row>
    <row r="8" ht="30" customHeight="1" spans="1:6">
      <c r="A8" s="361" t="s">
        <v>14</v>
      </c>
      <c r="B8" s="364">
        <v>66800</v>
      </c>
      <c r="C8" s="364">
        <v>61475</v>
      </c>
      <c r="D8" s="362">
        <f t="shared" ref="D8:D13" si="0">(B8-C8)/C8</f>
        <v>0.0866205774705165</v>
      </c>
      <c r="E8" s="356">
        <f t="shared" ref="E8:E13" si="1">B8-C8</f>
        <v>5325</v>
      </c>
      <c r="F8" s="365"/>
    </row>
    <row r="9" ht="30" customHeight="1" spans="1:6">
      <c r="A9" s="363" t="s">
        <v>15</v>
      </c>
      <c r="B9" s="356">
        <f>SUM(B10:B11)</f>
        <v>78800</v>
      </c>
      <c r="C9" s="356">
        <f>SUM(C10:C11)</f>
        <v>75068</v>
      </c>
      <c r="D9" s="362">
        <v>0.075</v>
      </c>
      <c r="E9" s="356">
        <f t="shared" si="1"/>
        <v>3732</v>
      </c>
      <c r="F9" s="365"/>
    </row>
    <row r="10" ht="30" customHeight="1" spans="1:6">
      <c r="A10" s="361" t="s">
        <v>13</v>
      </c>
      <c r="B10" s="356">
        <v>12000</v>
      </c>
      <c r="C10" s="364">
        <v>13593</v>
      </c>
      <c r="D10" s="362">
        <f t="shared" si="0"/>
        <v>-0.117192672699183</v>
      </c>
      <c r="E10" s="356">
        <f t="shared" si="1"/>
        <v>-1593</v>
      </c>
      <c r="F10" s="365"/>
    </row>
    <row r="11" ht="30" customHeight="1" spans="1:6">
      <c r="A11" s="361" t="s">
        <v>14</v>
      </c>
      <c r="B11" s="356">
        <v>66800</v>
      </c>
      <c r="C11" s="364">
        <v>61475</v>
      </c>
      <c r="D11" s="362">
        <f t="shared" si="0"/>
        <v>0.0866205774705165</v>
      </c>
      <c r="E11" s="356">
        <f t="shared" si="1"/>
        <v>5325</v>
      </c>
      <c r="F11" s="365"/>
    </row>
    <row r="12" ht="30" customHeight="1" spans="1:6">
      <c r="A12" s="361" t="s">
        <v>16</v>
      </c>
      <c r="B12" s="356">
        <f>SUM(B13:B14)</f>
        <v>27000</v>
      </c>
      <c r="C12" s="356">
        <f>SUM(C13:C14)</f>
        <v>25729</v>
      </c>
      <c r="D12" s="362">
        <f t="shared" si="0"/>
        <v>0.0493995102802285</v>
      </c>
      <c r="E12" s="356">
        <f t="shared" si="1"/>
        <v>1271</v>
      </c>
      <c r="F12" s="365"/>
    </row>
    <row r="13" ht="30" customHeight="1" spans="1:6">
      <c r="A13" s="361" t="s">
        <v>13</v>
      </c>
      <c r="B13" s="356">
        <v>27000</v>
      </c>
      <c r="C13" s="364">
        <v>25729</v>
      </c>
      <c r="D13" s="362">
        <f t="shared" si="0"/>
        <v>0.0493995102802285</v>
      </c>
      <c r="E13" s="356">
        <f t="shared" si="1"/>
        <v>1271</v>
      </c>
      <c r="F13" s="365"/>
    </row>
    <row r="14" ht="30" customHeight="1" spans="1:6">
      <c r="A14" s="361" t="s">
        <v>14</v>
      </c>
      <c r="B14" s="366"/>
      <c r="C14" s="356"/>
      <c r="D14" s="362"/>
      <c r="E14" s="356"/>
      <c r="F14" s="367"/>
    </row>
    <row r="15" ht="14.25" spans="1:6">
      <c r="A15" s="368"/>
      <c r="B15" s="369"/>
      <c r="C15" s="369"/>
      <c r="D15" s="370"/>
      <c r="E15" s="369"/>
      <c r="F15" s="371"/>
    </row>
    <row r="16" ht="14.25" spans="1:6">
      <c r="A16" s="368"/>
      <c r="B16" s="369"/>
      <c r="C16" s="369"/>
      <c r="D16" s="370"/>
      <c r="E16" s="369"/>
      <c r="F16" s="371"/>
    </row>
    <row r="17" ht="14.25" spans="1:6">
      <c r="A17" s="368"/>
      <c r="B17" s="369"/>
      <c r="C17" s="369"/>
      <c r="D17" s="370"/>
      <c r="E17" s="369"/>
      <c r="F17" s="371"/>
    </row>
    <row r="18" ht="14.25" spans="1:6">
      <c r="A18" s="368"/>
      <c r="B18" s="369"/>
      <c r="C18" s="369"/>
      <c r="D18" s="370"/>
      <c r="E18" s="369"/>
      <c r="F18" s="371"/>
    </row>
    <row r="19" ht="14.25" spans="1:6">
      <c r="A19" s="368"/>
      <c r="B19" s="369"/>
      <c r="C19" s="369"/>
      <c r="D19" s="370"/>
      <c r="E19" s="369"/>
      <c r="F19" s="371"/>
    </row>
    <row r="20" ht="14.25" spans="1:6">
      <c r="A20" s="368"/>
      <c r="B20" s="369"/>
      <c r="C20" s="369"/>
      <c r="D20" s="370"/>
      <c r="E20" s="372"/>
      <c r="F20" s="371"/>
    </row>
    <row r="21" ht="14.25" spans="1:6">
      <c r="A21" s="368"/>
      <c r="B21" s="369"/>
      <c r="C21" s="369"/>
      <c r="D21" s="370"/>
      <c r="E21" s="369"/>
      <c r="F21" s="371"/>
    </row>
    <row r="22" ht="14.25" spans="1:6">
      <c r="A22" s="368"/>
      <c r="B22" s="369"/>
      <c r="C22" s="369"/>
      <c r="D22" s="370"/>
      <c r="E22" s="369"/>
      <c r="F22" s="371"/>
    </row>
    <row r="23" ht="14.25" spans="1:6">
      <c r="A23" s="368"/>
      <c r="B23" s="369"/>
      <c r="C23" s="369"/>
      <c r="D23" s="370"/>
      <c r="E23" s="369"/>
      <c r="F23" s="371"/>
    </row>
    <row r="24" ht="14.25" spans="1:6">
      <c r="A24" s="368"/>
      <c r="B24" s="372"/>
      <c r="C24" s="372"/>
      <c r="D24" s="373"/>
      <c r="E24" s="372"/>
      <c r="F24" s="371"/>
    </row>
    <row r="25" ht="14.25" spans="1:6">
      <c r="A25" s="368"/>
      <c r="B25" s="369"/>
      <c r="C25" s="369"/>
      <c r="D25" s="370"/>
      <c r="E25" s="369"/>
      <c r="F25" s="371"/>
    </row>
    <row r="26" ht="14.25" spans="1:6">
      <c r="A26" s="368"/>
      <c r="B26" s="369"/>
      <c r="C26" s="369"/>
      <c r="D26" s="370"/>
      <c r="E26" s="369"/>
      <c r="F26" s="371"/>
    </row>
    <row r="27" ht="14.25" spans="1:6">
      <c r="A27" s="368"/>
      <c r="B27" s="369"/>
      <c r="C27" s="369"/>
      <c r="D27" s="370"/>
      <c r="E27" s="369"/>
      <c r="F27" s="371"/>
    </row>
    <row r="28" ht="14.25" spans="1:6">
      <c r="A28" s="368"/>
      <c r="B28" s="374"/>
      <c r="C28" s="374"/>
      <c r="D28" s="375"/>
      <c r="E28" s="374"/>
      <c r="F28" s="371"/>
    </row>
    <row r="29" spans="1:1">
      <c r="A29" s="376"/>
    </row>
  </sheetData>
  <mergeCells count="5">
    <mergeCell ref="A2:F2"/>
    <mergeCell ref="E3:F3"/>
    <mergeCell ref="A4:A5"/>
    <mergeCell ref="D4:D5"/>
    <mergeCell ref="F4:F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92"/>
  <sheetViews>
    <sheetView tabSelected="1" workbookViewId="0">
      <pane ySplit="5" topLeftCell="A1260" activePane="bottomLeft" state="frozen"/>
      <selection/>
      <selection pane="bottomLeft" activeCell="E6" sqref="E6:E1286"/>
    </sheetView>
  </sheetViews>
  <sheetFormatPr defaultColWidth="9" defaultRowHeight="13.5"/>
  <cols>
    <col min="1" max="1" width="9" style="281"/>
    <col min="2" max="2" width="49" style="280" customWidth="1"/>
    <col min="3" max="5" width="12.75" style="280" customWidth="1"/>
    <col min="6" max="6" width="8.625" style="280" customWidth="1"/>
    <col min="7" max="7" width="10.5" style="280" customWidth="1"/>
    <col min="8" max="8" width="9" style="280"/>
    <col min="9" max="15" width="17" style="280" customWidth="1"/>
    <col min="16" max="16384" width="9" style="280"/>
  </cols>
  <sheetData>
    <row r="1" s="278" customFormat="1" ht="14.25" spans="1:15">
      <c r="A1" s="283" t="s">
        <v>17</v>
      </c>
      <c r="B1" s="280"/>
      <c r="C1" s="280"/>
      <c r="D1" s="280"/>
      <c r="E1" s="280"/>
      <c r="F1" s="284" t="s">
        <v>18</v>
      </c>
      <c r="G1" s="284"/>
      <c r="I1" s="344"/>
      <c r="J1" s="344"/>
      <c r="K1" s="344"/>
      <c r="L1" s="344"/>
      <c r="M1" s="344"/>
      <c r="N1" s="344"/>
      <c r="O1" s="344"/>
    </row>
    <row r="2" s="279" customFormat="1" ht="22.5" spans="1:15">
      <c r="A2" s="285" t="s">
        <v>19</v>
      </c>
      <c r="B2" s="285"/>
      <c r="C2" s="285"/>
      <c r="D2" s="285"/>
      <c r="E2" s="285"/>
      <c r="F2" s="285"/>
      <c r="G2" s="285"/>
      <c r="I2" s="344"/>
      <c r="J2" s="344"/>
      <c r="K2" s="344"/>
      <c r="L2" s="344"/>
      <c r="M2" s="344"/>
      <c r="N2" s="344"/>
      <c r="O2" s="344"/>
    </row>
    <row r="3" s="278" customFormat="1" ht="14.25" spans="1:15">
      <c r="A3" s="281"/>
      <c r="B3" s="280"/>
      <c r="C3" s="280"/>
      <c r="D3" s="280"/>
      <c r="E3" s="280"/>
      <c r="F3" s="280"/>
      <c r="G3" s="284" t="s">
        <v>2</v>
      </c>
      <c r="I3" s="344"/>
      <c r="J3" s="344"/>
      <c r="K3" s="344"/>
      <c r="L3" s="344"/>
      <c r="M3" s="344"/>
      <c r="N3" s="344"/>
      <c r="O3" s="344"/>
    </row>
    <row r="4" s="278" customFormat="1" ht="23.1" customHeight="1" spans="1:15">
      <c r="A4" s="287" t="s">
        <v>20</v>
      </c>
      <c r="B4" s="288"/>
      <c r="C4" s="289" t="s">
        <v>21</v>
      </c>
      <c r="D4" s="289" t="s">
        <v>22</v>
      </c>
      <c r="E4" s="290" t="s">
        <v>9</v>
      </c>
      <c r="F4" s="290"/>
      <c r="G4" s="290"/>
      <c r="I4" s="344"/>
      <c r="J4" s="344"/>
      <c r="K4" s="344"/>
      <c r="L4" s="344"/>
      <c r="M4" s="344"/>
      <c r="N4" s="344"/>
      <c r="O4" s="344"/>
    </row>
    <row r="5" s="278" customFormat="1" ht="38.1" customHeight="1" spans="1:15">
      <c r="A5" s="291" t="s">
        <v>23</v>
      </c>
      <c r="B5" s="292" t="s">
        <v>24</v>
      </c>
      <c r="C5" s="293"/>
      <c r="D5" s="293"/>
      <c r="E5" s="290" t="s">
        <v>25</v>
      </c>
      <c r="F5" s="294" t="s">
        <v>26</v>
      </c>
      <c r="G5" s="294" t="s">
        <v>27</v>
      </c>
      <c r="I5" s="344"/>
      <c r="J5" s="344"/>
      <c r="K5" s="344"/>
      <c r="L5" s="344"/>
      <c r="M5" s="344"/>
      <c r="N5" s="344"/>
      <c r="O5" s="344"/>
    </row>
    <row r="6" s="278" customFormat="1" ht="14.25" spans="1:15">
      <c r="A6" s="295" t="s">
        <v>28</v>
      </c>
      <c r="B6" s="296" t="s">
        <v>29</v>
      </c>
      <c r="C6" s="297">
        <f>SUM(C7,C19,C28,C39,C50,C61,C72,C80,C89,C102,C111,C122,C134,C141,C149,C155,C162,C169,C176,C183,C190,C198,C204,C210,C217,C239,C232)</f>
        <v>36918</v>
      </c>
      <c r="D6" s="297">
        <f>D7+D19+D28+D39+D50+D61+D72+D80+D89+D102+D111+D122+D134+D141+D149+D155+D162+D169+D176+D183+D190+D198+D204+D210+D217+D232+D239</f>
        <v>58677</v>
      </c>
      <c r="E6" s="297">
        <f>E7+E19+E28+E39+E50+E61+E72+E80+E89+E102+E111+E122+E134+E141+E149+E155+E162+E169+E176+E183+E190+E198+E204+E210+E217+E232+E239</f>
        <v>36442</v>
      </c>
      <c r="F6" s="297">
        <f>IF(C6=0,"",ROUND(E6/C6*100,1))</f>
        <v>98.7</v>
      </c>
      <c r="G6" s="297">
        <f>IF(D6=0,"",ROUND(E6/D6*100,1))</f>
        <v>62.1</v>
      </c>
      <c r="I6" s="344"/>
      <c r="J6" s="344"/>
      <c r="K6" s="344"/>
      <c r="L6" s="344"/>
      <c r="M6" s="344"/>
      <c r="N6" s="344"/>
      <c r="O6" s="344"/>
    </row>
    <row r="7" s="278" customFormat="1" ht="14.25" spans="1:15">
      <c r="A7" s="298" t="s">
        <v>30</v>
      </c>
      <c r="B7" s="299" t="s">
        <v>31</v>
      </c>
      <c r="C7" s="300">
        <f>SUM(C8:C18)</f>
        <v>917</v>
      </c>
      <c r="D7" s="300">
        <f>SUM(D8:D18)</f>
        <v>812</v>
      </c>
      <c r="E7" s="300">
        <f>SUM(E8:E18)</f>
        <v>632</v>
      </c>
      <c r="F7" s="297">
        <f>IF(C7=0,"",ROUND(E7/C7*100,1))</f>
        <v>68.9</v>
      </c>
      <c r="G7" s="297">
        <f>IF(D7=0,"",ROUND(E7/D7*100,1))</f>
        <v>77.8</v>
      </c>
      <c r="I7" s="344"/>
      <c r="J7" s="344"/>
      <c r="K7" s="344"/>
      <c r="L7" s="344"/>
      <c r="M7" s="344"/>
      <c r="N7" s="344"/>
      <c r="O7" s="344"/>
    </row>
    <row r="8" s="278" customFormat="1" ht="15" spans="1:15">
      <c r="A8" s="301" t="s">
        <v>32</v>
      </c>
      <c r="B8" s="302" t="s">
        <v>33</v>
      </c>
      <c r="C8" s="305">
        <v>279</v>
      </c>
      <c r="D8" s="304">
        <v>363</v>
      </c>
      <c r="E8" s="305">
        <v>287</v>
      </c>
      <c r="F8" s="297">
        <f t="shared" ref="F8:F20" si="0">IF(C8=0,"",ROUND(E8/C8*100,1))</f>
        <v>102.9</v>
      </c>
      <c r="G8" s="297">
        <f t="shared" ref="G8:G20" si="1">IF(D8=0,"",ROUND(E8/D8*100,1))</f>
        <v>79.1</v>
      </c>
      <c r="I8" s="344"/>
      <c r="J8" s="344"/>
      <c r="K8" s="344"/>
      <c r="L8" s="344"/>
      <c r="M8" s="344"/>
      <c r="N8" s="344"/>
      <c r="O8" s="344"/>
    </row>
    <row r="9" s="278" customFormat="1" ht="15" spans="1:15">
      <c r="A9" s="301" t="s">
        <v>34</v>
      </c>
      <c r="B9" s="302" t="s">
        <v>35</v>
      </c>
      <c r="C9" s="305">
        <v>526</v>
      </c>
      <c r="D9" s="304">
        <v>280</v>
      </c>
      <c r="E9" s="305">
        <v>300</v>
      </c>
      <c r="F9" s="297">
        <f t="shared" si="0"/>
        <v>57</v>
      </c>
      <c r="G9" s="297">
        <f t="shared" si="1"/>
        <v>107.1</v>
      </c>
      <c r="I9" s="344"/>
      <c r="J9" s="344"/>
      <c r="K9" s="344"/>
      <c r="L9" s="344"/>
      <c r="M9" s="344"/>
      <c r="N9" s="344"/>
      <c r="O9" s="344"/>
    </row>
    <row r="10" s="278" customFormat="1" ht="15" spans="1:15">
      <c r="A10" s="301" t="s">
        <v>36</v>
      </c>
      <c r="B10" s="306" t="s">
        <v>37</v>
      </c>
      <c r="C10" s="305"/>
      <c r="D10" s="304"/>
      <c r="E10" s="305"/>
      <c r="F10" s="297" t="str">
        <f t="shared" si="0"/>
        <v/>
      </c>
      <c r="G10" s="297" t="str">
        <f t="shared" si="1"/>
        <v/>
      </c>
      <c r="I10" s="344"/>
      <c r="J10" s="344"/>
      <c r="K10" s="344"/>
      <c r="L10" s="344"/>
      <c r="M10" s="344"/>
      <c r="N10" s="344"/>
      <c r="O10" s="344"/>
    </row>
    <row r="11" s="278" customFormat="1" ht="15" spans="1:15">
      <c r="A11" s="301" t="s">
        <v>38</v>
      </c>
      <c r="B11" s="306" t="s">
        <v>39</v>
      </c>
      <c r="C11" s="305">
        <v>58</v>
      </c>
      <c r="D11" s="304"/>
      <c r="E11" s="305">
        <v>25</v>
      </c>
      <c r="F11" s="297">
        <f t="shared" si="0"/>
        <v>43.1</v>
      </c>
      <c r="G11" s="297" t="str">
        <f t="shared" si="1"/>
        <v/>
      </c>
      <c r="I11" s="344"/>
      <c r="J11" s="344"/>
      <c r="K11" s="344"/>
      <c r="L11" s="344"/>
      <c r="M11" s="344"/>
      <c r="N11" s="344"/>
      <c r="O11" s="344"/>
    </row>
    <row r="12" s="278" customFormat="1" ht="15" spans="1:15">
      <c r="A12" s="301" t="s">
        <v>40</v>
      </c>
      <c r="B12" s="306" t="s">
        <v>41</v>
      </c>
      <c r="C12" s="305"/>
      <c r="D12" s="304"/>
      <c r="E12" s="305"/>
      <c r="F12" s="297" t="str">
        <f t="shared" si="0"/>
        <v/>
      </c>
      <c r="G12" s="297" t="str">
        <f t="shared" si="1"/>
        <v/>
      </c>
      <c r="I12" s="344"/>
      <c r="J12" s="344"/>
      <c r="K12" s="344"/>
      <c r="L12" s="344"/>
      <c r="M12" s="344"/>
      <c r="N12" s="344"/>
      <c r="O12" s="344"/>
    </row>
    <row r="13" s="278" customFormat="1" ht="15" spans="1:15">
      <c r="A13" s="301" t="s">
        <v>42</v>
      </c>
      <c r="B13" s="307" t="s">
        <v>43</v>
      </c>
      <c r="C13" s="305">
        <v>54</v>
      </c>
      <c r="D13" s="304"/>
      <c r="E13" s="305">
        <v>20</v>
      </c>
      <c r="F13" s="297">
        <f t="shared" si="0"/>
        <v>37</v>
      </c>
      <c r="G13" s="297" t="str">
        <f t="shared" si="1"/>
        <v/>
      </c>
      <c r="I13" s="344"/>
      <c r="J13" s="344"/>
      <c r="K13" s="344"/>
      <c r="L13" s="344"/>
      <c r="M13" s="344"/>
      <c r="N13" s="344"/>
      <c r="O13" s="344"/>
    </row>
    <row r="14" s="278" customFormat="1" ht="15" spans="1:15">
      <c r="A14" s="301" t="s">
        <v>44</v>
      </c>
      <c r="B14" s="307" t="s">
        <v>45</v>
      </c>
      <c r="C14" s="305"/>
      <c r="D14" s="304"/>
      <c r="E14" s="305"/>
      <c r="F14" s="297" t="str">
        <f t="shared" si="0"/>
        <v/>
      </c>
      <c r="G14" s="297" t="str">
        <f t="shared" si="1"/>
        <v/>
      </c>
      <c r="I14" s="344"/>
      <c r="J14" s="344"/>
      <c r="K14" s="344"/>
      <c r="L14" s="344"/>
      <c r="M14" s="344"/>
      <c r="N14" s="344"/>
      <c r="O14" s="344"/>
    </row>
    <row r="15" s="278" customFormat="1" ht="15" spans="1:15">
      <c r="A15" s="301" t="s">
        <v>46</v>
      </c>
      <c r="B15" s="307" t="s">
        <v>47</v>
      </c>
      <c r="C15" s="305"/>
      <c r="D15" s="304"/>
      <c r="E15" s="305"/>
      <c r="F15" s="297" t="str">
        <f t="shared" si="0"/>
        <v/>
      </c>
      <c r="G15" s="297" t="str">
        <f t="shared" si="1"/>
        <v/>
      </c>
      <c r="I15" s="344"/>
      <c r="J15" s="344"/>
      <c r="K15" s="344"/>
      <c r="L15" s="344"/>
      <c r="M15" s="344"/>
      <c r="N15" s="344"/>
      <c r="O15" s="344"/>
    </row>
    <row r="16" s="278" customFormat="1" ht="15" spans="1:15">
      <c r="A16" s="301" t="s">
        <v>48</v>
      </c>
      <c r="B16" s="307" t="s">
        <v>49</v>
      </c>
      <c r="C16" s="305"/>
      <c r="D16" s="304"/>
      <c r="E16" s="305"/>
      <c r="F16" s="297" t="str">
        <f t="shared" si="0"/>
        <v/>
      </c>
      <c r="G16" s="297" t="str">
        <f t="shared" si="1"/>
        <v/>
      </c>
      <c r="I16" s="344"/>
      <c r="J16" s="344"/>
      <c r="K16" s="344"/>
      <c r="L16" s="344"/>
      <c r="M16" s="344"/>
      <c r="N16" s="344"/>
      <c r="O16" s="344"/>
    </row>
    <row r="17" s="278" customFormat="1" ht="15" spans="1:15">
      <c r="A17" s="301" t="s">
        <v>50</v>
      </c>
      <c r="B17" s="307" t="s">
        <v>51</v>
      </c>
      <c r="C17" s="305"/>
      <c r="D17" s="304"/>
      <c r="E17" s="305"/>
      <c r="F17" s="297" t="str">
        <f t="shared" si="0"/>
        <v/>
      </c>
      <c r="G17" s="297" t="str">
        <f t="shared" si="1"/>
        <v/>
      </c>
      <c r="I17" s="344"/>
      <c r="J17" s="344"/>
      <c r="K17" s="344"/>
      <c r="L17" s="344"/>
      <c r="M17" s="344"/>
      <c r="N17" s="344"/>
      <c r="O17" s="344"/>
    </row>
    <row r="18" s="278" customFormat="1" ht="15" spans="1:15">
      <c r="A18" s="301" t="s">
        <v>52</v>
      </c>
      <c r="B18" s="307" t="s">
        <v>53</v>
      </c>
      <c r="C18" s="305"/>
      <c r="D18" s="304">
        <v>169</v>
      </c>
      <c r="E18" s="305"/>
      <c r="F18" s="297" t="str">
        <f t="shared" si="0"/>
        <v/>
      </c>
      <c r="G18" s="297">
        <f t="shared" si="1"/>
        <v>0</v>
      </c>
      <c r="I18" s="344"/>
      <c r="J18" s="344"/>
      <c r="K18" s="344"/>
      <c r="L18" s="344"/>
      <c r="M18" s="344"/>
      <c r="N18" s="344"/>
      <c r="O18" s="344"/>
    </row>
    <row r="19" s="278" customFormat="1" ht="14.25" spans="1:15">
      <c r="A19" s="298" t="s">
        <v>54</v>
      </c>
      <c r="B19" s="299" t="s">
        <v>55</v>
      </c>
      <c r="C19" s="300">
        <f>SUM(C20:C27)</f>
        <v>405</v>
      </c>
      <c r="D19" s="300">
        <f>SUM(D20:D27)</f>
        <v>891</v>
      </c>
      <c r="E19" s="300">
        <f>SUM(E20:E27)</f>
        <v>386</v>
      </c>
      <c r="F19" s="297">
        <f t="shared" si="0"/>
        <v>95.3</v>
      </c>
      <c r="G19" s="297">
        <f t="shared" si="1"/>
        <v>43.3</v>
      </c>
      <c r="I19" s="344"/>
      <c r="J19" s="344"/>
      <c r="K19" s="344"/>
      <c r="L19" s="344"/>
      <c r="M19" s="344"/>
      <c r="N19" s="344"/>
      <c r="O19" s="344"/>
    </row>
    <row r="20" s="278" customFormat="1" ht="15" spans="1:15">
      <c r="A20" s="301" t="s">
        <v>56</v>
      </c>
      <c r="B20" s="302" t="s">
        <v>33</v>
      </c>
      <c r="C20" s="305">
        <v>224</v>
      </c>
      <c r="D20" s="304">
        <v>714</v>
      </c>
      <c r="E20" s="305">
        <v>286</v>
      </c>
      <c r="F20" s="297">
        <f t="shared" si="0"/>
        <v>127.7</v>
      </c>
      <c r="G20" s="297">
        <f t="shared" si="1"/>
        <v>40.1</v>
      </c>
      <c r="I20" s="344"/>
      <c r="J20" s="344"/>
      <c r="K20" s="344"/>
      <c r="L20" s="344"/>
      <c r="M20" s="344"/>
      <c r="N20" s="344"/>
      <c r="O20" s="344"/>
    </row>
    <row r="21" s="278" customFormat="1" ht="15" spans="1:15">
      <c r="A21" s="301" t="s">
        <v>57</v>
      </c>
      <c r="B21" s="302" t="s">
        <v>35</v>
      </c>
      <c r="C21" s="305">
        <v>121</v>
      </c>
      <c r="D21" s="304">
        <v>177</v>
      </c>
      <c r="E21" s="305">
        <v>100</v>
      </c>
      <c r="F21" s="297">
        <f t="shared" ref="F21:F29" si="2">IF(C21=0,"",ROUND(E21/C21*100,1))</f>
        <v>82.6</v>
      </c>
      <c r="G21" s="297">
        <f t="shared" ref="G21:G29" si="3">IF(D21=0,"",ROUND(E21/D21*100,1))</f>
        <v>56.5</v>
      </c>
      <c r="I21" s="344"/>
      <c r="J21" s="344"/>
      <c r="K21" s="344"/>
      <c r="L21" s="344"/>
      <c r="M21" s="344"/>
      <c r="N21" s="344"/>
      <c r="O21" s="344"/>
    </row>
    <row r="22" s="278" customFormat="1" ht="15" spans="1:15">
      <c r="A22" s="301" t="s">
        <v>58</v>
      </c>
      <c r="B22" s="306" t="s">
        <v>37</v>
      </c>
      <c r="C22" s="305"/>
      <c r="D22" s="304"/>
      <c r="E22" s="305"/>
      <c r="F22" s="297" t="str">
        <f t="shared" si="2"/>
        <v/>
      </c>
      <c r="G22" s="297" t="str">
        <f t="shared" si="3"/>
        <v/>
      </c>
      <c r="I22" s="344"/>
      <c r="J22" s="344"/>
      <c r="K22" s="344"/>
      <c r="L22" s="344"/>
      <c r="M22" s="344"/>
      <c r="N22" s="344"/>
      <c r="O22" s="344"/>
    </row>
    <row r="23" s="278" customFormat="1" ht="15" spans="1:15">
      <c r="A23" s="301" t="s">
        <v>59</v>
      </c>
      <c r="B23" s="306" t="s">
        <v>60</v>
      </c>
      <c r="C23" s="305">
        <v>60</v>
      </c>
      <c r="D23" s="304"/>
      <c r="E23" s="305"/>
      <c r="F23" s="297">
        <f t="shared" si="2"/>
        <v>0</v>
      </c>
      <c r="G23" s="297" t="str">
        <f t="shared" si="3"/>
        <v/>
      </c>
      <c r="I23" s="344"/>
      <c r="J23" s="344"/>
      <c r="K23" s="344"/>
      <c r="L23" s="344"/>
      <c r="M23" s="344"/>
      <c r="N23" s="344"/>
      <c r="O23" s="344"/>
    </row>
    <row r="24" s="278" customFormat="1" ht="15" spans="1:15">
      <c r="A24" s="301" t="s">
        <v>61</v>
      </c>
      <c r="B24" s="306" t="s">
        <v>62</v>
      </c>
      <c r="C24" s="305"/>
      <c r="D24" s="304"/>
      <c r="E24" s="305"/>
      <c r="F24" s="297" t="str">
        <f t="shared" si="2"/>
        <v/>
      </c>
      <c r="G24" s="297" t="str">
        <f t="shared" si="3"/>
        <v/>
      </c>
      <c r="I24" s="344"/>
      <c r="J24" s="344"/>
      <c r="K24" s="344"/>
      <c r="L24" s="344"/>
      <c r="M24" s="344"/>
      <c r="N24" s="344"/>
      <c r="O24" s="344"/>
    </row>
    <row r="25" s="278" customFormat="1" ht="15" spans="1:15">
      <c r="A25" s="301" t="s">
        <v>63</v>
      </c>
      <c r="B25" s="306" t="s">
        <v>64</v>
      </c>
      <c r="C25" s="305"/>
      <c r="D25" s="304"/>
      <c r="E25" s="305"/>
      <c r="F25" s="297" t="str">
        <f t="shared" si="2"/>
        <v/>
      </c>
      <c r="G25" s="297" t="str">
        <f t="shared" si="3"/>
        <v/>
      </c>
      <c r="I25" s="344"/>
      <c r="J25" s="344"/>
      <c r="K25" s="344"/>
      <c r="L25" s="344"/>
      <c r="M25" s="344"/>
      <c r="N25" s="344"/>
      <c r="O25" s="344"/>
    </row>
    <row r="26" s="278" customFormat="1" ht="15" spans="1:15">
      <c r="A26" s="301" t="s">
        <v>65</v>
      </c>
      <c r="B26" s="306" t="s">
        <v>51</v>
      </c>
      <c r="C26" s="305"/>
      <c r="D26" s="304"/>
      <c r="E26" s="305"/>
      <c r="F26" s="297" t="str">
        <f t="shared" si="2"/>
        <v/>
      </c>
      <c r="G26" s="297" t="str">
        <f t="shared" si="3"/>
        <v/>
      </c>
      <c r="I26" s="344"/>
      <c r="J26" s="344"/>
      <c r="K26" s="344"/>
      <c r="L26" s="344"/>
      <c r="M26" s="344"/>
      <c r="N26" s="344"/>
      <c r="O26" s="344"/>
    </row>
    <row r="27" s="278" customFormat="1" ht="15" spans="1:15">
      <c r="A27" s="301" t="s">
        <v>66</v>
      </c>
      <c r="B27" s="306" t="s">
        <v>67</v>
      </c>
      <c r="C27" s="305"/>
      <c r="D27" s="304"/>
      <c r="E27" s="305"/>
      <c r="F27" s="297" t="str">
        <f t="shared" si="2"/>
        <v/>
      </c>
      <c r="G27" s="297" t="str">
        <f t="shared" si="3"/>
        <v/>
      </c>
      <c r="I27" s="344"/>
      <c r="J27" s="344"/>
      <c r="K27" s="344"/>
      <c r="L27" s="344"/>
      <c r="M27" s="344"/>
      <c r="N27" s="344"/>
      <c r="O27" s="344"/>
    </row>
    <row r="28" s="278" customFormat="1" ht="14.25" spans="1:15">
      <c r="A28" s="298" t="s">
        <v>68</v>
      </c>
      <c r="B28" s="299" t="s">
        <v>69</v>
      </c>
      <c r="C28" s="300">
        <f>SUM(C29:C38)</f>
        <v>12443</v>
      </c>
      <c r="D28" s="300">
        <f>SUM(D29:D38)</f>
        <v>27251</v>
      </c>
      <c r="E28" s="300">
        <f>SUM(E29:E38)</f>
        <v>8140</v>
      </c>
      <c r="F28" s="297">
        <f t="shared" si="2"/>
        <v>65.4</v>
      </c>
      <c r="G28" s="297">
        <f t="shared" si="3"/>
        <v>29.9</v>
      </c>
      <c r="I28" s="344"/>
      <c r="J28" s="344"/>
      <c r="K28" s="344"/>
      <c r="L28" s="344"/>
      <c r="M28" s="344"/>
      <c r="N28" s="344"/>
      <c r="O28" s="344"/>
    </row>
    <row r="29" s="278" customFormat="1" ht="15" spans="1:15">
      <c r="A29" s="301" t="s">
        <v>70</v>
      </c>
      <c r="B29" s="302" t="s">
        <v>33</v>
      </c>
      <c r="C29" s="305">
        <v>6952</v>
      </c>
      <c r="D29" s="304">
        <v>8942</v>
      </c>
      <c r="E29" s="305">
        <v>200</v>
      </c>
      <c r="F29" s="297">
        <f t="shared" si="2"/>
        <v>2.9</v>
      </c>
      <c r="G29" s="297">
        <f t="shared" si="3"/>
        <v>2.2</v>
      </c>
      <c r="I29" s="344"/>
      <c r="J29" s="344"/>
      <c r="K29" s="344"/>
      <c r="L29" s="344"/>
      <c r="M29" s="344"/>
      <c r="N29" s="344"/>
      <c r="O29" s="344"/>
    </row>
    <row r="30" s="278" customFormat="1" ht="15" spans="1:15">
      <c r="A30" s="301" t="s">
        <v>71</v>
      </c>
      <c r="B30" s="302" t="s">
        <v>35</v>
      </c>
      <c r="C30" s="305">
        <v>4210</v>
      </c>
      <c r="D30" s="304">
        <v>2686</v>
      </c>
      <c r="E30" s="305">
        <v>100</v>
      </c>
      <c r="F30" s="297">
        <f t="shared" ref="F30:F40" si="4">IF(C30=0,"",ROUND(E30/C30*100,1))</f>
        <v>2.4</v>
      </c>
      <c r="G30" s="297">
        <f t="shared" ref="G30:G40" si="5">IF(D30=0,"",ROUND(E30/D30*100,1))</f>
        <v>3.7</v>
      </c>
      <c r="I30" s="344"/>
      <c r="J30" s="344"/>
      <c r="K30" s="344"/>
      <c r="L30" s="344"/>
      <c r="M30" s="344"/>
      <c r="N30" s="344"/>
      <c r="O30" s="344"/>
    </row>
    <row r="31" s="278" customFormat="1" ht="15" spans="1:15">
      <c r="A31" s="301" t="s">
        <v>72</v>
      </c>
      <c r="B31" s="306" t="s">
        <v>37</v>
      </c>
      <c r="C31" s="305"/>
      <c r="D31" s="304">
        <v>3838</v>
      </c>
      <c r="E31" s="305"/>
      <c r="F31" s="297" t="str">
        <f t="shared" si="4"/>
        <v/>
      </c>
      <c r="G31" s="297">
        <f t="shared" si="5"/>
        <v>0</v>
      </c>
      <c r="I31" s="344"/>
      <c r="J31" s="344"/>
      <c r="K31" s="344"/>
      <c r="L31" s="344"/>
      <c r="M31" s="344"/>
      <c r="N31" s="344"/>
      <c r="O31" s="344"/>
    </row>
    <row r="32" s="278" customFormat="1" ht="15" spans="1:15">
      <c r="A32" s="301" t="s">
        <v>73</v>
      </c>
      <c r="B32" s="306" t="s">
        <v>74</v>
      </c>
      <c r="C32" s="305"/>
      <c r="D32" s="304"/>
      <c r="E32" s="305"/>
      <c r="F32" s="297" t="str">
        <f t="shared" si="4"/>
        <v/>
      </c>
      <c r="G32" s="297" t="str">
        <f t="shared" si="5"/>
        <v/>
      </c>
      <c r="I32" s="344"/>
      <c r="J32" s="344"/>
      <c r="K32" s="344"/>
      <c r="L32" s="344"/>
      <c r="M32" s="344"/>
      <c r="N32" s="344"/>
      <c r="O32" s="344"/>
    </row>
    <row r="33" s="278" customFormat="1" ht="15" spans="1:15">
      <c r="A33" s="301" t="s">
        <v>75</v>
      </c>
      <c r="B33" s="306" t="s">
        <v>76</v>
      </c>
      <c r="C33" s="305"/>
      <c r="D33" s="304"/>
      <c r="E33" s="305"/>
      <c r="F33" s="297" t="str">
        <f t="shared" si="4"/>
        <v/>
      </c>
      <c r="G33" s="297" t="str">
        <f t="shared" si="5"/>
        <v/>
      </c>
      <c r="I33" s="344"/>
      <c r="J33" s="344"/>
      <c r="K33" s="344"/>
      <c r="L33" s="344"/>
      <c r="M33" s="344"/>
      <c r="N33" s="344"/>
      <c r="O33" s="344"/>
    </row>
    <row r="34" s="278" customFormat="1" ht="15" spans="1:15">
      <c r="A34" s="301" t="s">
        <v>77</v>
      </c>
      <c r="B34" s="308" t="s">
        <v>78</v>
      </c>
      <c r="C34" s="305"/>
      <c r="D34" s="304"/>
      <c r="E34" s="305"/>
      <c r="F34" s="297" t="str">
        <f t="shared" si="4"/>
        <v/>
      </c>
      <c r="G34" s="297" t="str">
        <f t="shared" si="5"/>
        <v/>
      </c>
      <c r="I34" s="344"/>
      <c r="J34" s="344"/>
      <c r="K34" s="344"/>
      <c r="L34" s="344"/>
      <c r="M34" s="344"/>
      <c r="N34" s="344"/>
      <c r="O34" s="344"/>
    </row>
    <row r="35" s="278" customFormat="1" ht="15" spans="1:15">
      <c r="A35" s="301" t="s">
        <v>79</v>
      </c>
      <c r="B35" s="302" t="s">
        <v>80</v>
      </c>
      <c r="C35" s="305"/>
      <c r="D35" s="304"/>
      <c r="E35" s="305"/>
      <c r="F35" s="297" t="str">
        <f t="shared" si="4"/>
        <v/>
      </c>
      <c r="G35" s="297" t="str">
        <f t="shared" si="5"/>
        <v/>
      </c>
      <c r="I35" s="344"/>
      <c r="J35" s="344"/>
      <c r="K35" s="344"/>
      <c r="L35" s="344"/>
      <c r="M35" s="344"/>
      <c r="N35" s="344"/>
      <c r="O35" s="344"/>
    </row>
    <row r="36" s="278" customFormat="1" ht="15" spans="1:15">
      <c r="A36" s="301" t="s">
        <v>81</v>
      </c>
      <c r="B36" s="306" t="s">
        <v>82</v>
      </c>
      <c r="C36" s="305">
        <v>281</v>
      </c>
      <c r="D36" s="304">
        <v>201</v>
      </c>
      <c r="E36" s="305">
        <v>100</v>
      </c>
      <c r="F36" s="297">
        <f t="shared" si="4"/>
        <v>35.6</v>
      </c>
      <c r="G36" s="297">
        <f t="shared" si="5"/>
        <v>49.8</v>
      </c>
      <c r="I36" s="344"/>
      <c r="J36" s="344"/>
      <c r="K36" s="344"/>
      <c r="L36" s="344"/>
      <c r="M36" s="344"/>
      <c r="N36" s="344"/>
      <c r="O36" s="344"/>
    </row>
    <row r="37" s="278" customFormat="1" ht="15" spans="1:15">
      <c r="A37" s="301" t="s">
        <v>83</v>
      </c>
      <c r="B37" s="306" t="s">
        <v>51</v>
      </c>
      <c r="C37" s="305">
        <v>1000</v>
      </c>
      <c r="D37" s="304">
        <v>11584</v>
      </c>
      <c r="E37" s="305">
        <v>7740</v>
      </c>
      <c r="F37" s="297">
        <f t="shared" si="4"/>
        <v>774</v>
      </c>
      <c r="G37" s="297">
        <f t="shared" si="5"/>
        <v>66.8</v>
      </c>
      <c r="I37" s="344"/>
      <c r="J37" s="344"/>
      <c r="K37" s="344"/>
      <c r="L37" s="344"/>
      <c r="M37" s="344"/>
      <c r="N37" s="344"/>
      <c r="O37" s="344"/>
    </row>
    <row r="38" s="278" customFormat="1" ht="14.25" spans="1:15">
      <c r="A38" s="301" t="s">
        <v>84</v>
      </c>
      <c r="B38" s="306" t="s">
        <v>85</v>
      </c>
      <c r="C38" s="303"/>
      <c r="D38" s="303"/>
      <c r="E38" s="303"/>
      <c r="F38" s="297" t="str">
        <f t="shared" si="4"/>
        <v/>
      </c>
      <c r="G38" s="297" t="str">
        <f t="shared" si="5"/>
        <v/>
      </c>
      <c r="I38" s="344"/>
      <c r="J38" s="344"/>
      <c r="K38" s="344"/>
      <c r="L38" s="344"/>
      <c r="M38" s="344"/>
      <c r="N38" s="344"/>
      <c r="O38" s="344"/>
    </row>
    <row r="39" s="278" customFormat="1" ht="14.25" spans="1:15">
      <c r="A39" s="298" t="s">
        <v>86</v>
      </c>
      <c r="B39" s="299" t="s">
        <v>87</v>
      </c>
      <c r="C39" s="300">
        <f>SUM(C40:C49)</f>
        <v>1042</v>
      </c>
      <c r="D39" s="300">
        <f>SUM(D40:D49)</f>
        <v>6448</v>
      </c>
      <c r="E39" s="300">
        <f>SUM(E40:E49)</f>
        <v>1105</v>
      </c>
      <c r="F39" s="297">
        <f t="shared" si="4"/>
        <v>106</v>
      </c>
      <c r="G39" s="297">
        <f t="shared" si="5"/>
        <v>17.1</v>
      </c>
      <c r="I39" s="344"/>
      <c r="J39" s="344"/>
      <c r="K39" s="344"/>
      <c r="L39" s="344"/>
      <c r="M39" s="344"/>
      <c r="N39" s="344"/>
      <c r="O39" s="344"/>
    </row>
    <row r="40" s="278" customFormat="1" ht="15" spans="1:15">
      <c r="A40" s="301" t="s">
        <v>88</v>
      </c>
      <c r="B40" s="302" t="s">
        <v>33</v>
      </c>
      <c r="C40" s="305">
        <v>421</v>
      </c>
      <c r="D40" s="304">
        <v>5045</v>
      </c>
      <c r="E40" s="305">
        <v>521</v>
      </c>
      <c r="F40" s="297">
        <f t="shared" si="4"/>
        <v>123.8</v>
      </c>
      <c r="G40" s="297">
        <f t="shared" si="5"/>
        <v>10.3</v>
      </c>
      <c r="I40" s="344"/>
      <c r="J40" s="344"/>
      <c r="K40" s="344"/>
      <c r="L40" s="344"/>
      <c r="M40" s="344"/>
      <c r="N40" s="344"/>
      <c r="O40" s="344"/>
    </row>
    <row r="41" s="278" customFormat="1" ht="15" spans="1:15">
      <c r="A41" s="301" t="s">
        <v>89</v>
      </c>
      <c r="B41" s="302" t="s">
        <v>35</v>
      </c>
      <c r="C41" s="305">
        <v>202</v>
      </c>
      <c r="D41" s="304">
        <v>75</v>
      </c>
      <c r="E41" s="305">
        <v>105</v>
      </c>
      <c r="F41" s="297">
        <f t="shared" ref="F41:F51" si="6">IF(C41=0,"",ROUND(E41/C41*100,1))</f>
        <v>52</v>
      </c>
      <c r="G41" s="297">
        <f t="shared" ref="G41:G51" si="7">IF(D41=0,"",ROUND(E41/D41*100,1))</f>
        <v>140</v>
      </c>
      <c r="I41" s="344"/>
      <c r="J41" s="344"/>
      <c r="K41" s="344"/>
      <c r="L41" s="344"/>
      <c r="M41" s="344"/>
      <c r="N41" s="344"/>
      <c r="O41" s="344"/>
    </row>
    <row r="42" s="278" customFormat="1" ht="15" spans="1:15">
      <c r="A42" s="301" t="s">
        <v>90</v>
      </c>
      <c r="B42" s="306" t="s">
        <v>37</v>
      </c>
      <c r="C42" s="305"/>
      <c r="D42" s="304"/>
      <c r="E42" s="305"/>
      <c r="F42" s="297" t="str">
        <f t="shared" si="6"/>
        <v/>
      </c>
      <c r="G42" s="297" t="str">
        <f t="shared" si="7"/>
        <v/>
      </c>
      <c r="I42" s="344"/>
      <c r="J42" s="344"/>
      <c r="K42" s="344"/>
      <c r="L42" s="344"/>
      <c r="M42" s="344"/>
      <c r="N42" s="344"/>
      <c r="O42" s="344"/>
    </row>
    <row r="43" s="278" customFormat="1" ht="15" spans="1:15">
      <c r="A43" s="301" t="s">
        <v>91</v>
      </c>
      <c r="B43" s="306" t="s">
        <v>92</v>
      </c>
      <c r="C43" s="305"/>
      <c r="D43" s="304"/>
      <c r="E43" s="305"/>
      <c r="F43" s="297" t="str">
        <f t="shared" si="6"/>
        <v/>
      </c>
      <c r="G43" s="297" t="str">
        <f t="shared" si="7"/>
        <v/>
      </c>
      <c r="I43" s="344"/>
      <c r="J43" s="344"/>
      <c r="K43" s="344"/>
      <c r="L43" s="344"/>
      <c r="M43" s="344"/>
      <c r="N43" s="344"/>
      <c r="O43" s="344"/>
    </row>
    <row r="44" s="278" customFormat="1" ht="15" spans="1:15">
      <c r="A44" s="301" t="s">
        <v>93</v>
      </c>
      <c r="B44" s="306" t="s">
        <v>94</v>
      </c>
      <c r="C44" s="305"/>
      <c r="D44" s="304"/>
      <c r="E44" s="305"/>
      <c r="F44" s="297" t="str">
        <f t="shared" si="6"/>
        <v/>
      </c>
      <c r="G44" s="297" t="str">
        <f t="shared" si="7"/>
        <v/>
      </c>
      <c r="I44" s="344"/>
      <c r="J44" s="344"/>
      <c r="K44" s="344"/>
      <c r="L44" s="344"/>
      <c r="M44" s="344"/>
      <c r="N44" s="344"/>
      <c r="O44" s="344"/>
    </row>
    <row r="45" s="278" customFormat="1" ht="15" spans="1:15">
      <c r="A45" s="301" t="s">
        <v>95</v>
      </c>
      <c r="B45" s="302" t="s">
        <v>96</v>
      </c>
      <c r="C45" s="305"/>
      <c r="D45" s="304">
        <v>858</v>
      </c>
      <c r="E45" s="305"/>
      <c r="F45" s="297" t="str">
        <f t="shared" si="6"/>
        <v/>
      </c>
      <c r="G45" s="297">
        <f t="shared" si="7"/>
        <v>0</v>
      </c>
      <c r="I45" s="344"/>
      <c r="J45" s="344"/>
      <c r="K45" s="344"/>
      <c r="L45" s="344"/>
      <c r="M45" s="344"/>
      <c r="N45" s="344"/>
      <c r="O45" s="344"/>
    </row>
    <row r="46" s="278" customFormat="1" ht="15" spans="1:15">
      <c r="A46" s="301" t="s">
        <v>97</v>
      </c>
      <c r="B46" s="302" t="s">
        <v>98</v>
      </c>
      <c r="C46" s="305"/>
      <c r="D46" s="304"/>
      <c r="E46" s="305"/>
      <c r="F46" s="297" t="str">
        <f t="shared" si="6"/>
        <v/>
      </c>
      <c r="G46" s="297" t="str">
        <f t="shared" si="7"/>
        <v/>
      </c>
      <c r="I46" s="344"/>
      <c r="J46" s="344"/>
      <c r="K46" s="344"/>
      <c r="L46" s="344"/>
      <c r="M46" s="344"/>
      <c r="N46" s="344"/>
      <c r="O46" s="344"/>
    </row>
    <row r="47" s="278" customFormat="1" ht="15" spans="1:15">
      <c r="A47" s="301" t="s">
        <v>99</v>
      </c>
      <c r="B47" s="302" t="s">
        <v>100</v>
      </c>
      <c r="C47" s="305"/>
      <c r="D47" s="304"/>
      <c r="E47" s="305"/>
      <c r="F47" s="297" t="str">
        <f t="shared" si="6"/>
        <v/>
      </c>
      <c r="G47" s="297" t="str">
        <f t="shared" si="7"/>
        <v/>
      </c>
      <c r="I47" s="344"/>
      <c r="J47" s="344"/>
      <c r="K47" s="344"/>
      <c r="L47" s="344"/>
      <c r="M47" s="344"/>
      <c r="N47" s="344"/>
      <c r="O47" s="344"/>
    </row>
    <row r="48" s="278" customFormat="1" ht="15" spans="1:15">
      <c r="A48" s="301" t="s">
        <v>101</v>
      </c>
      <c r="B48" s="302" t="s">
        <v>51</v>
      </c>
      <c r="C48" s="305"/>
      <c r="D48" s="304">
        <v>70</v>
      </c>
      <c r="E48" s="305">
        <v>60</v>
      </c>
      <c r="F48" s="297" t="str">
        <f t="shared" si="6"/>
        <v/>
      </c>
      <c r="G48" s="297">
        <f t="shared" si="7"/>
        <v>85.7</v>
      </c>
      <c r="I48" s="344"/>
      <c r="J48" s="344"/>
      <c r="K48" s="344"/>
      <c r="L48" s="344"/>
      <c r="M48" s="344"/>
      <c r="N48" s="344"/>
      <c r="O48" s="344"/>
    </row>
    <row r="49" s="278" customFormat="1" ht="15" spans="1:15">
      <c r="A49" s="301" t="s">
        <v>102</v>
      </c>
      <c r="B49" s="306" t="s">
        <v>103</v>
      </c>
      <c r="C49" s="305">
        <v>419</v>
      </c>
      <c r="D49" s="304">
        <v>400</v>
      </c>
      <c r="E49" s="305">
        <v>419</v>
      </c>
      <c r="F49" s="297">
        <f t="shared" si="6"/>
        <v>100</v>
      </c>
      <c r="G49" s="297">
        <f t="shared" si="7"/>
        <v>104.8</v>
      </c>
      <c r="I49" s="344"/>
      <c r="J49" s="344"/>
      <c r="K49" s="344"/>
      <c r="L49" s="344"/>
      <c r="M49" s="344"/>
      <c r="N49" s="344"/>
      <c r="O49" s="344"/>
    </row>
    <row r="50" s="278" customFormat="1" ht="14.25" spans="1:15">
      <c r="A50" s="298" t="s">
        <v>104</v>
      </c>
      <c r="B50" s="309" t="s">
        <v>105</v>
      </c>
      <c r="C50" s="300">
        <f>SUM(C51:C60)</f>
        <v>523</v>
      </c>
      <c r="D50" s="300">
        <f>SUM(D51:D60)</f>
        <v>627</v>
      </c>
      <c r="E50" s="300">
        <f>SUM(E51:E60)</f>
        <v>483</v>
      </c>
      <c r="F50" s="297">
        <f t="shared" si="6"/>
        <v>92.4</v>
      </c>
      <c r="G50" s="297">
        <f t="shared" si="7"/>
        <v>77</v>
      </c>
      <c r="I50" s="344"/>
      <c r="J50" s="344"/>
      <c r="K50" s="344"/>
      <c r="L50" s="344"/>
      <c r="M50" s="344"/>
      <c r="N50" s="344"/>
      <c r="O50" s="344"/>
    </row>
    <row r="51" s="278" customFormat="1" ht="15" spans="1:15">
      <c r="A51" s="301" t="s">
        <v>106</v>
      </c>
      <c r="B51" s="306" t="s">
        <v>33</v>
      </c>
      <c r="C51" s="305">
        <v>219</v>
      </c>
      <c r="D51" s="304">
        <v>257</v>
      </c>
      <c r="E51" s="305">
        <v>200</v>
      </c>
      <c r="F51" s="297">
        <f t="shared" si="6"/>
        <v>91.3</v>
      </c>
      <c r="G51" s="297">
        <f t="shared" si="7"/>
        <v>77.8</v>
      </c>
      <c r="I51" s="344"/>
      <c r="J51" s="344"/>
      <c r="K51" s="344"/>
      <c r="L51" s="344"/>
      <c r="M51" s="344"/>
      <c r="N51" s="344"/>
      <c r="O51" s="344"/>
    </row>
    <row r="52" s="278" customFormat="1" ht="15" spans="1:15">
      <c r="A52" s="301" t="s">
        <v>107</v>
      </c>
      <c r="B52" s="307" t="s">
        <v>35</v>
      </c>
      <c r="C52" s="305">
        <v>248</v>
      </c>
      <c r="D52" s="304">
        <v>20</v>
      </c>
      <c r="E52" s="305">
        <v>50</v>
      </c>
      <c r="F52" s="297">
        <f t="shared" ref="F52:F62" si="8">IF(C52=0,"",ROUND(E52/C52*100,1))</f>
        <v>20.2</v>
      </c>
      <c r="G52" s="297">
        <f t="shared" ref="G52:G62" si="9">IF(D52=0,"",ROUND(E52/D52*100,1))</f>
        <v>250</v>
      </c>
      <c r="I52" s="344"/>
      <c r="J52" s="344"/>
      <c r="K52" s="344"/>
      <c r="L52" s="344"/>
      <c r="M52" s="344"/>
      <c r="N52" s="344"/>
      <c r="O52" s="344"/>
    </row>
    <row r="53" s="278" customFormat="1" ht="15" spans="1:15">
      <c r="A53" s="301" t="s">
        <v>108</v>
      </c>
      <c r="B53" s="302" t="s">
        <v>37</v>
      </c>
      <c r="C53" s="305"/>
      <c r="D53" s="304"/>
      <c r="E53" s="305"/>
      <c r="F53" s="297" t="str">
        <f t="shared" si="8"/>
        <v/>
      </c>
      <c r="G53" s="297" t="str">
        <f t="shared" si="9"/>
        <v/>
      </c>
      <c r="I53" s="344"/>
      <c r="J53" s="344"/>
      <c r="K53" s="344"/>
      <c r="L53" s="344"/>
      <c r="M53" s="344"/>
      <c r="N53" s="344"/>
      <c r="O53" s="344"/>
    </row>
    <row r="54" s="278" customFormat="1" ht="15" spans="1:15">
      <c r="A54" s="301" t="s">
        <v>109</v>
      </c>
      <c r="B54" s="302" t="s">
        <v>110</v>
      </c>
      <c r="C54" s="305"/>
      <c r="D54" s="304"/>
      <c r="E54" s="305"/>
      <c r="F54" s="297" t="str">
        <f t="shared" si="8"/>
        <v/>
      </c>
      <c r="G54" s="297" t="str">
        <f t="shared" si="9"/>
        <v/>
      </c>
      <c r="I54" s="344"/>
      <c r="J54" s="344"/>
      <c r="K54" s="344"/>
      <c r="L54" s="344"/>
      <c r="M54" s="344"/>
      <c r="N54" s="344"/>
      <c r="O54" s="344"/>
    </row>
    <row r="55" s="278" customFormat="1" ht="15" spans="1:15">
      <c r="A55" s="301" t="s">
        <v>111</v>
      </c>
      <c r="B55" s="302" t="s">
        <v>112</v>
      </c>
      <c r="C55" s="305"/>
      <c r="D55" s="304"/>
      <c r="E55" s="305"/>
      <c r="F55" s="297" t="str">
        <f t="shared" si="8"/>
        <v/>
      </c>
      <c r="G55" s="297" t="str">
        <f t="shared" si="9"/>
        <v/>
      </c>
      <c r="I55" s="344"/>
      <c r="J55" s="344"/>
      <c r="K55" s="344"/>
      <c r="L55" s="344"/>
      <c r="M55" s="344"/>
      <c r="N55" s="344"/>
      <c r="O55" s="344"/>
    </row>
    <row r="56" s="278" customFormat="1" ht="15" spans="1:15">
      <c r="A56" s="301" t="s">
        <v>113</v>
      </c>
      <c r="B56" s="306" t="s">
        <v>114</v>
      </c>
      <c r="C56" s="305"/>
      <c r="D56" s="304"/>
      <c r="E56" s="305"/>
      <c r="F56" s="297" t="str">
        <f t="shared" si="8"/>
        <v/>
      </c>
      <c r="G56" s="297" t="str">
        <f t="shared" si="9"/>
        <v/>
      </c>
      <c r="I56" s="344"/>
      <c r="J56" s="344"/>
      <c r="K56" s="344"/>
      <c r="L56" s="344"/>
      <c r="M56" s="344"/>
      <c r="N56" s="344"/>
      <c r="O56" s="344"/>
    </row>
    <row r="57" s="278" customFormat="1" ht="15" spans="1:15">
      <c r="A57" s="301" t="s">
        <v>115</v>
      </c>
      <c r="B57" s="306" t="s">
        <v>116</v>
      </c>
      <c r="C57" s="305">
        <v>56</v>
      </c>
      <c r="D57" s="304">
        <v>123</v>
      </c>
      <c r="E57" s="305">
        <v>50</v>
      </c>
      <c r="F57" s="297">
        <f t="shared" si="8"/>
        <v>89.3</v>
      </c>
      <c r="G57" s="297">
        <f t="shared" si="9"/>
        <v>40.7</v>
      </c>
      <c r="I57" s="344"/>
      <c r="J57" s="344"/>
      <c r="K57" s="344"/>
      <c r="L57" s="344"/>
      <c r="M57" s="344"/>
      <c r="N57" s="344"/>
      <c r="O57" s="344"/>
    </row>
    <row r="58" s="278" customFormat="1" ht="15" spans="1:15">
      <c r="A58" s="301" t="s">
        <v>117</v>
      </c>
      <c r="B58" s="306" t="s">
        <v>118</v>
      </c>
      <c r="C58" s="305"/>
      <c r="D58" s="304">
        <v>50</v>
      </c>
      <c r="E58" s="305">
        <v>33</v>
      </c>
      <c r="F58" s="297" t="str">
        <f t="shared" si="8"/>
        <v/>
      </c>
      <c r="G58" s="297">
        <f t="shared" si="9"/>
        <v>66</v>
      </c>
      <c r="I58" s="344"/>
      <c r="J58" s="344"/>
      <c r="K58" s="344"/>
      <c r="L58" s="344"/>
      <c r="M58" s="344"/>
      <c r="N58" s="344"/>
      <c r="O58" s="344"/>
    </row>
    <row r="59" s="278" customFormat="1" ht="15" spans="1:15">
      <c r="A59" s="301" t="s">
        <v>119</v>
      </c>
      <c r="B59" s="302" t="s">
        <v>51</v>
      </c>
      <c r="C59" s="305"/>
      <c r="D59" s="304"/>
      <c r="E59" s="305"/>
      <c r="F59" s="297" t="str">
        <f t="shared" si="8"/>
        <v/>
      </c>
      <c r="G59" s="297" t="str">
        <f t="shared" si="9"/>
        <v/>
      </c>
      <c r="I59" s="344"/>
      <c r="J59" s="344"/>
      <c r="K59" s="344"/>
      <c r="L59" s="344"/>
      <c r="M59" s="344"/>
      <c r="N59" s="344"/>
      <c r="O59" s="344"/>
    </row>
    <row r="60" s="278" customFormat="1" ht="15" spans="1:15">
      <c r="A60" s="301" t="s">
        <v>120</v>
      </c>
      <c r="B60" s="306" t="s">
        <v>121</v>
      </c>
      <c r="C60" s="305"/>
      <c r="D60" s="304">
        <v>177</v>
      </c>
      <c r="E60" s="305">
        <v>150</v>
      </c>
      <c r="F60" s="297" t="str">
        <f t="shared" si="8"/>
        <v/>
      </c>
      <c r="G60" s="297">
        <f t="shared" si="9"/>
        <v>84.7</v>
      </c>
      <c r="I60" s="344"/>
      <c r="J60" s="344"/>
      <c r="K60" s="344"/>
      <c r="L60" s="344"/>
      <c r="M60" s="344"/>
      <c r="N60" s="344"/>
      <c r="O60" s="344"/>
    </row>
    <row r="61" s="278" customFormat="1" ht="14.25" spans="1:15">
      <c r="A61" s="298" t="s">
        <v>122</v>
      </c>
      <c r="B61" s="310" t="s">
        <v>123</v>
      </c>
      <c r="C61" s="300">
        <f>SUM(C62:C71)</f>
        <v>2322</v>
      </c>
      <c r="D61" s="300">
        <f>SUM(D62:D71)</f>
        <v>3162</v>
      </c>
      <c r="E61" s="300">
        <f>SUM(E62:E71)</f>
        <v>5141</v>
      </c>
      <c r="F61" s="297">
        <f t="shared" si="8"/>
        <v>221.4</v>
      </c>
      <c r="G61" s="297">
        <f t="shared" si="9"/>
        <v>162.6</v>
      </c>
      <c r="I61" s="344"/>
      <c r="J61" s="344"/>
      <c r="K61" s="344"/>
      <c r="L61" s="344"/>
      <c r="M61" s="344"/>
      <c r="N61" s="344"/>
      <c r="O61" s="344"/>
    </row>
    <row r="62" s="278" customFormat="1" ht="15" spans="1:15">
      <c r="A62" s="301" t="s">
        <v>124</v>
      </c>
      <c r="B62" s="306" t="s">
        <v>33</v>
      </c>
      <c r="C62" s="305">
        <v>441</v>
      </c>
      <c r="D62" s="304">
        <v>582</v>
      </c>
      <c r="E62" s="305">
        <v>700</v>
      </c>
      <c r="F62" s="297">
        <f t="shared" si="8"/>
        <v>158.7</v>
      </c>
      <c r="G62" s="297">
        <f t="shared" si="9"/>
        <v>120.3</v>
      </c>
      <c r="I62" s="344"/>
      <c r="J62" s="344"/>
      <c r="K62" s="344"/>
      <c r="L62" s="344"/>
      <c r="M62" s="344"/>
      <c r="N62" s="344"/>
      <c r="O62" s="344"/>
    </row>
    <row r="63" s="278" customFormat="1" ht="15" spans="1:15">
      <c r="A63" s="301" t="s">
        <v>125</v>
      </c>
      <c r="B63" s="307" t="s">
        <v>35</v>
      </c>
      <c r="C63" s="305">
        <v>565</v>
      </c>
      <c r="D63" s="304">
        <v>551</v>
      </c>
      <c r="E63" s="305">
        <v>750</v>
      </c>
      <c r="F63" s="297">
        <f t="shared" ref="F63:F73" si="10">IF(C63=0,"",ROUND(E63/C63*100,1))</f>
        <v>132.7</v>
      </c>
      <c r="G63" s="297">
        <f t="shared" ref="G63:G71" si="11">IF(D63=0,"",ROUND(E63/D63*100,1))</f>
        <v>136.1</v>
      </c>
      <c r="I63" s="344"/>
      <c r="J63" s="344"/>
      <c r="K63" s="344"/>
      <c r="L63" s="344"/>
      <c r="M63" s="344"/>
      <c r="N63" s="344"/>
      <c r="O63" s="344"/>
    </row>
    <row r="64" s="278" customFormat="1" ht="15" spans="1:15">
      <c r="A64" s="301" t="s">
        <v>126</v>
      </c>
      <c r="B64" s="307" t="s">
        <v>37</v>
      </c>
      <c r="C64" s="305"/>
      <c r="D64" s="304">
        <v>33</v>
      </c>
      <c r="E64" s="305">
        <v>40</v>
      </c>
      <c r="F64" s="297" t="str">
        <f t="shared" si="10"/>
        <v/>
      </c>
      <c r="G64" s="297">
        <f t="shared" si="11"/>
        <v>121.2</v>
      </c>
      <c r="I64" s="344"/>
      <c r="J64" s="344"/>
      <c r="K64" s="344"/>
      <c r="L64" s="344"/>
      <c r="M64" s="344"/>
      <c r="N64" s="344"/>
      <c r="O64" s="344"/>
    </row>
    <row r="65" s="278" customFormat="1" ht="15" spans="1:15">
      <c r="A65" s="301" t="s">
        <v>127</v>
      </c>
      <c r="B65" s="307" t="s">
        <v>128</v>
      </c>
      <c r="C65" s="305"/>
      <c r="D65" s="304"/>
      <c r="E65" s="305"/>
      <c r="F65" s="297" t="str">
        <f t="shared" si="10"/>
        <v/>
      </c>
      <c r="G65" s="297" t="str">
        <f t="shared" si="11"/>
        <v/>
      </c>
      <c r="I65" s="344"/>
      <c r="J65" s="344"/>
      <c r="K65" s="344"/>
      <c r="L65" s="344"/>
      <c r="M65" s="344"/>
      <c r="N65" s="344"/>
      <c r="O65" s="344"/>
    </row>
    <row r="66" s="278" customFormat="1" ht="15" spans="1:15">
      <c r="A66" s="301" t="s">
        <v>129</v>
      </c>
      <c r="B66" s="307" t="s">
        <v>130</v>
      </c>
      <c r="C66" s="305"/>
      <c r="D66" s="304">
        <v>53</v>
      </c>
      <c r="E66" s="305">
        <v>60</v>
      </c>
      <c r="F66" s="297" t="str">
        <f t="shared" si="10"/>
        <v/>
      </c>
      <c r="G66" s="297">
        <f t="shared" si="11"/>
        <v>113.2</v>
      </c>
      <c r="I66" s="344"/>
      <c r="J66" s="344"/>
      <c r="K66" s="344"/>
      <c r="L66" s="344"/>
      <c r="M66" s="344"/>
      <c r="N66" s="344"/>
      <c r="O66" s="344"/>
    </row>
    <row r="67" s="278" customFormat="1" ht="15" spans="1:15">
      <c r="A67" s="301" t="s">
        <v>131</v>
      </c>
      <c r="B67" s="307" t="s">
        <v>132</v>
      </c>
      <c r="C67" s="305"/>
      <c r="D67" s="304"/>
      <c r="E67" s="305">
        <v>141</v>
      </c>
      <c r="F67" s="297" t="str">
        <f t="shared" si="10"/>
        <v/>
      </c>
      <c r="G67" s="297" t="str">
        <f t="shared" si="11"/>
        <v/>
      </c>
      <c r="I67" s="344"/>
      <c r="J67" s="344"/>
      <c r="K67" s="344"/>
      <c r="L67" s="344"/>
      <c r="M67" s="344"/>
      <c r="N67" s="344"/>
      <c r="O67" s="344"/>
    </row>
    <row r="68" s="278" customFormat="1" ht="15" spans="1:15">
      <c r="A68" s="301" t="s">
        <v>133</v>
      </c>
      <c r="B68" s="302" t="s">
        <v>134</v>
      </c>
      <c r="C68" s="305"/>
      <c r="D68" s="304"/>
      <c r="E68" s="305">
        <v>500</v>
      </c>
      <c r="F68" s="297" t="str">
        <f t="shared" si="10"/>
        <v/>
      </c>
      <c r="G68" s="297" t="str">
        <f t="shared" si="11"/>
        <v/>
      </c>
      <c r="I68" s="344"/>
      <c r="J68" s="344"/>
      <c r="K68" s="344"/>
      <c r="L68" s="344"/>
      <c r="M68" s="344"/>
      <c r="N68" s="344"/>
      <c r="O68" s="344"/>
    </row>
    <row r="69" s="278" customFormat="1" ht="15" spans="1:15">
      <c r="A69" s="301" t="s">
        <v>135</v>
      </c>
      <c r="B69" s="306" t="s">
        <v>136</v>
      </c>
      <c r="C69" s="305"/>
      <c r="D69" s="304"/>
      <c r="E69" s="305">
        <v>300</v>
      </c>
      <c r="F69" s="297" t="str">
        <f t="shared" si="10"/>
        <v/>
      </c>
      <c r="G69" s="297" t="str">
        <f t="shared" si="11"/>
        <v/>
      </c>
      <c r="I69" s="344"/>
      <c r="J69" s="344"/>
      <c r="K69" s="344"/>
      <c r="L69" s="344"/>
      <c r="M69" s="344"/>
      <c r="N69" s="344"/>
      <c r="O69" s="344"/>
    </row>
    <row r="70" s="278" customFormat="1" ht="15" spans="1:15">
      <c r="A70" s="301" t="s">
        <v>137</v>
      </c>
      <c r="B70" s="306" t="s">
        <v>51</v>
      </c>
      <c r="C70" s="305">
        <v>941</v>
      </c>
      <c r="D70" s="304">
        <v>945</v>
      </c>
      <c r="E70" s="305">
        <v>1200</v>
      </c>
      <c r="F70" s="297">
        <f t="shared" si="10"/>
        <v>127.5</v>
      </c>
      <c r="G70" s="297">
        <f t="shared" si="11"/>
        <v>127</v>
      </c>
      <c r="I70" s="344"/>
      <c r="J70" s="344"/>
      <c r="K70" s="344"/>
      <c r="L70" s="344"/>
      <c r="M70" s="344"/>
      <c r="N70" s="344"/>
      <c r="O70" s="344"/>
    </row>
    <row r="71" s="278" customFormat="1" ht="15" spans="1:15">
      <c r="A71" s="301" t="s">
        <v>138</v>
      </c>
      <c r="B71" s="306" t="s">
        <v>139</v>
      </c>
      <c r="C71" s="305">
        <v>375</v>
      </c>
      <c r="D71" s="304">
        <v>998</v>
      </c>
      <c r="E71" s="305">
        <v>1450</v>
      </c>
      <c r="F71" s="297">
        <f t="shared" si="10"/>
        <v>386.7</v>
      </c>
      <c r="G71" s="297">
        <f t="shared" si="11"/>
        <v>145.3</v>
      </c>
      <c r="I71" s="344"/>
      <c r="J71" s="344"/>
      <c r="K71" s="344"/>
      <c r="L71" s="344"/>
      <c r="M71" s="344"/>
      <c r="N71" s="344"/>
      <c r="O71" s="344"/>
    </row>
    <row r="72" s="278" customFormat="1" ht="14.25" spans="1:15">
      <c r="A72" s="298" t="s">
        <v>140</v>
      </c>
      <c r="B72" s="299" t="s">
        <v>141</v>
      </c>
      <c r="C72" s="300">
        <f>SUM(C73:C79)</f>
        <v>0</v>
      </c>
      <c r="D72" s="300">
        <f>SUM(D73:D79)</f>
        <v>200</v>
      </c>
      <c r="E72" s="300">
        <f>SUM(E73:E79)</f>
        <v>626</v>
      </c>
      <c r="F72" s="297" t="str">
        <f t="shared" si="10"/>
        <v/>
      </c>
      <c r="G72" s="297">
        <f t="shared" ref="G70:G133" si="12">IF(D72=0,"",ROUND(E72/D72*100,1))</f>
        <v>313</v>
      </c>
      <c r="I72" s="344"/>
      <c r="J72" s="344"/>
      <c r="K72" s="344"/>
      <c r="L72" s="344"/>
      <c r="M72" s="344"/>
      <c r="N72" s="344"/>
      <c r="O72" s="344"/>
    </row>
    <row r="73" s="278" customFormat="1" ht="15" spans="1:15">
      <c r="A73" s="301" t="s">
        <v>142</v>
      </c>
      <c r="B73" s="302" t="s">
        <v>33</v>
      </c>
      <c r="C73" s="305"/>
      <c r="D73" s="304"/>
      <c r="E73" s="305">
        <v>300</v>
      </c>
      <c r="F73" s="297" t="str">
        <f t="shared" si="10"/>
        <v/>
      </c>
      <c r="G73" s="297" t="str">
        <f t="shared" si="12"/>
        <v/>
      </c>
      <c r="I73" s="344"/>
      <c r="J73" s="344"/>
      <c r="K73" s="344"/>
      <c r="L73" s="344"/>
      <c r="M73" s="344"/>
      <c r="N73" s="344"/>
      <c r="O73" s="344"/>
    </row>
    <row r="74" s="278" customFormat="1" ht="15" spans="1:15">
      <c r="A74" s="301" t="s">
        <v>143</v>
      </c>
      <c r="B74" s="302" t="s">
        <v>35</v>
      </c>
      <c r="C74" s="305"/>
      <c r="D74" s="304">
        <v>200</v>
      </c>
      <c r="E74" s="305">
        <v>200</v>
      </c>
      <c r="F74" s="297" t="str">
        <f t="shared" ref="F74:F79" si="13">IF(C74=0,"",ROUND(E74/C74*100,1))</f>
        <v/>
      </c>
      <c r="G74" s="297">
        <f t="shared" ref="G74:G79" si="14">IF(D74=0,"",ROUND(E74/D74*100,1))</f>
        <v>100</v>
      </c>
      <c r="I74" s="344"/>
      <c r="J74" s="344"/>
      <c r="K74" s="344"/>
      <c r="L74" s="344"/>
      <c r="M74" s="344"/>
      <c r="N74" s="344"/>
      <c r="O74" s="344"/>
    </row>
    <row r="75" s="278" customFormat="1" ht="15" spans="1:15">
      <c r="A75" s="301" t="s">
        <v>144</v>
      </c>
      <c r="B75" s="306" t="s">
        <v>37</v>
      </c>
      <c r="C75" s="305"/>
      <c r="D75" s="304"/>
      <c r="E75" s="305"/>
      <c r="F75" s="297" t="str">
        <f t="shared" si="13"/>
        <v/>
      </c>
      <c r="G75" s="297" t="str">
        <f t="shared" si="14"/>
        <v/>
      </c>
      <c r="I75" s="344"/>
      <c r="J75" s="344"/>
      <c r="K75" s="344"/>
      <c r="L75" s="344"/>
      <c r="M75" s="344"/>
      <c r="N75" s="344"/>
      <c r="O75" s="344"/>
    </row>
    <row r="76" s="278" customFormat="1" ht="15" spans="1:15">
      <c r="A76" s="301" t="s">
        <v>145</v>
      </c>
      <c r="B76" s="302" t="s">
        <v>134</v>
      </c>
      <c r="C76" s="305"/>
      <c r="D76" s="304"/>
      <c r="E76" s="305">
        <v>126</v>
      </c>
      <c r="F76" s="297" t="str">
        <f t="shared" si="13"/>
        <v/>
      </c>
      <c r="G76" s="297" t="str">
        <f t="shared" si="14"/>
        <v/>
      </c>
      <c r="I76" s="344"/>
      <c r="J76" s="344"/>
      <c r="K76" s="344"/>
      <c r="L76" s="344"/>
      <c r="M76" s="344"/>
      <c r="N76" s="344"/>
      <c r="O76" s="344"/>
    </row>
    <row r="77" s="278" customFormat="1" ht="15" spans="1:15">
      <c r="A77" s="301" t="s">
        <v>146</v>
      </c>
      <c r="B77" s="306" t="s">
        <v>147</v>
      </c>
      <c r="C77" s="305"/>
      <c r="D77" s="304"/>
      <c r="E77" s="305"/>
      <c r="F77" s="297" t="str">
        <f t="shared" si="13"/>
        <v/>
      </c>
      <c r="G77" s="297" t="str">
        <f t="shared" si="14"/>
        <v/>
      </c>
      <c r="I77" s="344"/>
      <c r="J77" s="344"/>
      <c r="K77" s="344"/>
      <c r="L77" s="344"/>
      <c r="M77" s="344"/>
      <c r="N77" s="344"/>
      <c r="O77" s="344"/>
    </row>
    <row r="78" s="278" customFormat="1" ht="15" spans="1:15">
      <c r="A78" s="301" t="s">
        <v>148</v>
      </c>
      <c r="B78" s="306" t="s">
        <v>51</v>
      </c>
      <c r="C78" s="305"/>
      <c r="D78" s="304"/>
      <c r="E78" s="305"/>
      <c r="F78" s="297" t="str">
        <f t="shared" si="13"/>
        <v/>
      </c>
      <c r="G78" s="297" t="str">
        <f t="shared" si="14"/>
        <v/>
      </c>
      <c r="I78" s="344"/>
      <c r="J78" s="344"/>
      <c r="K78" s="344"/>
      <c r="L78" s="344"/>
      <c r="M78" s="344"/>
      <c r="N78" s="344"/>
      <c r="O78" s="344"/>
    </row>
    <row r="79" s="278" customFormat="1" ht="15" spans="1:15">
      <c r="A79" s="301" t="s">
        <v>149</v>
      </c>
      <c r="B79" s="306" t="s">
        <v>150</v>
      </c>
      <c r="C79" s="305"/>
      <c r="D79" s="304"/>
      <c r="E79" s="305"/>
      <c r="F79" s="297" t="str">
        <f t="shared" si="13"/>
        <v/>
      </c>
      <c r="G79" s="297" t="str">
        <f t="shared" si="14"/>
        <v/>
      </c>
      <c r="I79" s="344"/>
      <c r="J79" s="344"/>
      <c r="K79" s="344"/>
      <c r="L79" s="344"/>
      <c r="M79" s="344"/>
      <c r="N79" s="344"/>
      <c r="O79" s="344"/>
    </row>
    <row r="80" s="278" customFormat="1" ht="14.25" spans="1:15">
      <c r="A80" s="298" t="s">
        <v>151</v>
      </c>
      <c r="B80" s="309" t="s">
        <v>152</v>
      </c>
      <c r="C80" s="300">
        <f>SUM(C81:C88)</f>
        <v>436</v>
      </c>
      <c r="D80" s="300">
        <f>SUM(D81:D88)</f>
        <v>454</v>
      </c>
      <c r="E80" s="300">
        <f>SUM(E81:E88)</f>
        <v>503</v>
      </c>
      <c r="F80" s="297">
        <f t="shared" ref="F70:F133" si="15">IF(C80=0,"",ROUND(E80/C80*100,1))</f>
        <v>115.4</v>
      </c>
      <c r="G80" s="297">
        <f t="shared" si="12"/>
        <v>110.8</v>
      </c>
      <c r="I80" s="344"/>
      <c r="J80" s="344"/>
      <c r="K80" s="344"/>
      <c r="L80" s="344"/>
      <c r="M80" s="344"/>
      <c r="N80" s="344"/>
      <c r="O80" s="344"/>
    </row>
    <row r="81" s="278" customFormat="1" ht="15" spans="1:15">
      <c r="A81" s="301" t="s">
        <v>153</v>
      </c>
      <c r="B81" s="302" t="s">
        <v>33</v>
      </c>
      <c r="C81" s="305">
        <v>223</v>
      </c>
      <c r="D81" s="304">
        <v>227</v>
      </c>
      <c r="E81" s="305">
        <v>200</v>
      </c>
      <c r="F81" s="297">
        <f t="shared" si="15"/>
        <v>89.7</v>
      </c>
      <c r="G81" s="297">
        <f t="shared" si="12"/>
        <v>88.1</v>
      </c>
      <c r="I81" s="344"/>
      <c r="J81" s="344"/>
      <c r="K81" s="344"/>
      <c r="L81" s="344"/>
      <c r="M81" s="344"/>
      <c r="N81" s="344"/>
      <c r="O81" s="344"/>
    </row>
    <row r="82" s="278" customFormat="1" ht="15" spans="1:15">
      <c r="A82" s="301" t="s">
        <v>154</v>
      </c>
      <c r="B82" s="302" t="s">
        <v>35</v>
      </c>
      <c r="C82" s="305">
        <v>3</v>
      </c>
      <c r="D82" s="304">
        <v>121</v>
      </c>
      <c r="E82" s="305">
        <v>3</v>
      </c>
      <c r="F82" s="297">
        <f t="shared" ref="F82:F88" si="16">IF(C82=0,"",ROUND(E82/C82*100,1))</f>
        <v>100</v>
      </c>
      <c r="G82" s="297">
        <f t="shared" ref="G82:G88" si="17">IF(D82=0,"",ROUND(E82/D82*100,1))</f>
        <v>2.5</v>
      </c>
      <c r="I82" s="344"/>
      <c r="J82" s="344"/>
      <c r="K82" s="344"/>
      <c r="L82" s="344"/>
      <c r="M82" s="344"/>
      <c r="N82" s="344"/>
      <c r="O82" s="344"/>
    </row>
    <row r="83" s="278" customFormat="1" ht="15" spans="1:15">
      <c r="A83" s="301" t="s">
        <v>155</v>
      </c>
      <c r="B83" s="302" t="s">
        <v>37</v>
      </c>
      <c r="C83" s="305"/>
      <c r="D83" s="304"/>
      <c r="E83" s="305"/>
      <c r="F83" s="297" t="str">
        <f t="shared" si="16"/>
        <v/>
      </c>
      <c r="G83" s="297" t="str">
        <f t="shared" si="17"/>
        <v/>
      </c>
      <c r="I83" s="344"/>
      <c r="J83" s="344"/>
      <c r="K83" s="344"/>
      <c r="L83" s="344"/>
      <c r="M83" s="344"/>
      <c r="N83" s="344"/>
      <c r="O83" s="344"/>
    </row>
    <row r="84" s="278" customFormat="1" ht="15" spans="1:15">
      <c r="A84" s="301" t="s">
        <v>156</v>
      </c>
      <c r="B84" s="311" t="s">
        <v>157</v>
      </c>
      <c r="C84" s="305">
        <v>210</v>
      </c>
      <c r="D84" s="304">
        <v>14</v>
      </c>
      <c r="E84" s="305">
        <v>300</v>
      </c>
      <c r="F84" s="297">
        <f t="shared" si="16"/>
        <v>142.9</v>
      </c>
      <c r="G84" s="297">
        <f t="shared" si="17"/>
        <v>2142.9</v>
      </c>
      <c r="I84" s="344"/>
      <c r="J84" s="344"/>
      <c r="K84" s="344"/>
      <c r="L84" s="344"/>
      <c r="M84" s="344"/>
      <c r="N84" s="344"/>
      <c r="O84" s="344"/>
    </row>
    <row r="85" s="278" customFormat="1" ht="15" spans="1:15">
      <c r="A85" s="301" t="s">
        <v>158</v>
      </c>
      <c r="B85" s="306" t="s">
        <v>159</v>
      </c>
      <c r="C85" s="305"/>
      <c r="D85" s="304"/>
      <c r="E85" s="305"/>
      <c r="F85" s="297" t="str">
        <f t="shared" si="16"/>
        <v/>
      </c>
      <c r="G85" s="297" t="str">
        <f t="shared" si="17"/>
        <v/>
      </c>
      <c r="I85" s="344"/>
      <c r="J85" s="344"/>
      <c r="K85" s="344"/>
      <c r="L85" s="344"/>
      <c r="M85" s="344"/>
      <c r="N85" s="344"/>
      <c r="O85" s="344"/>
    </row>
    <row r="86" s="278" customFormat="1" ht="15" spans="1:15">
      <c r="A86" s="301" t="s">
        <v>160</v>
      </c>
      <c r="B86" s="306" t="s">
        <v>134</v>
      </c>
      <c r="C86" s="305"/>
      <c r="D86" s="304"/>
      <c r="E86" s="305"/>
      <c r="F86" s="297" t="str">
        <f t="shared" si="16"/>
        <v/>
      </c>
      <c r="G86" s="297" t="str">
        <f t="shared" si="17"/>
        <v/>
      </c>
      <c r="I86" s="344"/>
      <c r="J86" s="344"/>
      <c r="K86" s="344"/>
      <c r="L86" s="344"/>
      <c r="M86" s="344"/>
      <c r="N86" s="344"/>
      <c r="O86" s="344"/>
    </row>
    <row r="87" s="278" customFormat="1" ht="15" spans="1:15">
      <c r="A87" s="301" t="s">
        <v>161</v>
      </c>
      <c r="B87" s="306" t="s">
        <v>51</v>
      </c>
      <c r="C87" s="305"/>
      <c r="D87" s="304"/>
      <c r="E87" s="305"/>
      <c r="F87" s="297" t="str">
        <f t="shared" si="16"/>
        <v/>
      </c>
      <c r="G87" s="297" t="str">
        <f t="shared" si="17"/>
        <v/>
      </c>
      <c r="I87" s="344"/>
      <c r="J87" s="344"/>
      <c r="K87" s="344"/>
      <c r="L87" s="344"/>
      <c r="M87" s="344"/>
      <c r="N87" s="344"/>
      <c r="O87" s="344"/>
    </row>
    <row r="88" s="278" customFormat="1" ht="15" spans="1:15">
      <c r="A88" s="301" t="s">
        <v>162</v>
      </c>
      <c r="B88" s="307" t="s">
        <v>163</v>
      </c>
      <c r="C88" s="305"/>
      <c r="D88" s="304">
        <v>92</v>
      </c>
      <c r="E88" s="305"/>
      <c r="F88" s="297" t="str">
        <f t="shared" si="16"/>
        <v/>
      </c>
      <c r="G88" s="297">
        <f t="shared" si="17"/>
        <v>0</v>
      </c>
      <c r="I88" s="344"/>
      <c r="J88" s="344"/>
      <c r="K88" s="344"/>
      <c r="L88" s="344"/>
      <c r="M88" s="344"/>
      <c r="N88" s="344"/>
      <c r="O88" s="344"/>
    </row>
    <row r="89" s="278" customFormat="1" ht="14.25" spans="1:15">
      <c r="A89" s="298" t="s">
        <v>164</v>
      </c>
      <c r="B89" s="299" t="s">
        <v>165</v>
      </c>
      <c r="C89" s="300">
        <f>SUM(C90:C101)</f>
        <v>0</v>
      </c>
      <c r="D89" s="300">
        <f>SUM(D90:D101)</f>
        <v>0</v>
      </c>
      <c r="E89" s="300">
        <f>SUM(E90:E101)</f>
        <v>0</v>
      </c>
      <c r="F89" s="297" t="str">
        <f t="shared" si="15"/>
        <v/>
      </c>
      <c r="G89" s="297" t="str">
        <f t="shared" si="12"/>
        <v/>
      </c>
      <c r="I89" s="344"/>
      <c r="J89" s="344"/>
      <c r="K89" s="344"/>
      <c r="L89" s="344"/>
      <c r="M89" s="344"/>
      <c r="N89" s="344"/>
      <c r="O89" s="344"/>
    </row>
    <row r="90" s="278" customFormat="1" ht="14.25" spans="1:15">
      <c r="A90" s="301" t="s">
        <v>166</v>
      </c>
      <c r="B90" s="302" t="s">
        <v>33</v>
      </c>
      <c r="C90" s="303"/>
      <c r="D90" s="303"/>
      <c r="E90" s="303"/>
      <c r="F90" s="297" t="str">
        <f t="shared" si="15"/>
        <v/>
      </c>
      <c r="G90" s="297" t="str">
        <f t="shared" si="12"/>
        <v/>
      </c>
      <c r="I90" s="344"/>
      <c r="J90" s="344"/>
      <c r="K90" s="344"/>
      <c r="L90" s="344"/>
      <c r="M90" s="344"/>
      <c r="N90" s="344"/>
      <c r="O90" s="344"/>
    </row>
    <row r="91" s="278" customFormat="1" ht="14.25" spans="1:15">
      <c r="A91" s="301" t="s">
        <v>167</v>
      </c>
      <c r="B91" s="306" t="s">
        <v>35</v>
      </c>
      <c r="C91" s="303"/>
      <c r="D91" s="303"/>
      <c r="E91" s="303"/>
      <c r="F91" s="297" t="str">
        <f t="shared" si="15"/>
        <v/>
      </c>
      <c r="G91" s="297" t="str">
        <f t="shared" si="12"/>
        <v/>
      </c>
      <c r="I91" s="344"/>
      <c r="J91" s="344"/>
      <c r="K91" s="344"/>
      <c r="L91" s="344"/>
      <c r="M91" s="344"/>
      <c r="N91" s="344"/>
      <c r="O91" s="344"/>
    </row>
    <row r="92" s="278" customFormat="1" ht="14.25" spans="1:15">
      <c r="A92" s="301" t="s">
        <v>168</v>
      </c>
      <c r="B92" s="306" t="s">
        <v>37</v>
      </c>
      <c r="C92" s="303"/>
      <c r="D92" s="303"/>
      <c r="E92" s="303"/>
      <c r="F92" s="297" t="str">
        <f t="shared" si="15"/>
        <v/>
      </c>
      <c r="G92" s="297" t="str">
        <f t="shared" si="12"/>
        <v/>
      </c>
      <c r="I92" s="344"/>
      <c r="J92" s="344"/>
      <c r="K92" s="344"/>
      <c r="L92" s="344"/>
      <c r="M92" s="344"/>
      <c r="N92" s="344"/>
      <c r="O92" s="344"/>
    </row>
    <row r="93" s="278" customFormat="1" ht="14.25" spans="1:15">
      <c r="A93" s="301" t="s">
        <v>169</v>
      </c>
      <c r="B93" s="302" t="s">
        <v>170</v>
      </c>
      <c r="C93" s="303"/>
      <c r="D93" s="303"/>
      <c r="E93" s="303"/>
      <c r="F93" s="297" t="str">
        <f t="shared" si="15"/>
        <v/>
      </c>
      <c r="G93" s="297" t="str">
        <f t="shared" si="12"/>
        <v/>
      </c>
      <c r="I93" s="344"/>
      <c r="J93" s="344"/>
      <c r="K93" s="344"/>
      <c r="L93" s="344"/>
      <c r="M93" s="344"/>
      <c r="N93" s="344"/>
      <c r="O93" s="344"/>
    </row>
    <row r="94" s="278" customFormat="1" ht="14.25" spans="1:15">
      <c r="A94" s="301" t="s">
        <v>171</v>
      </c>
      <c r="B94" s="302" t="s">
        <v>172</v>
      </c>
      <c r="C94" s="303"/>
      <c r="D94" s="303"/>
      <c r="E94" s="303"/>
      <c r="F94" s="297" t="str">
        <f t="shared" si="15"/>
        <v/>
      </c>
      <c r="G94" s="297" t="str">
        <f t="shared" si="12"/>
        <v/>
      </c>
      <c r="I94" s="344"/>
      <c r="J94" s="344"/>
      <c r="K94" s="344"/>
      <c r="L94" s="344"/>
      <c r="M94" s="344"/>
      <c r="N94" s="344"/>
      <c r="O94" s="344"/>
    </row>
    <row r="95" s="278" customFormat="1" ht="14.25" spans="1:15">
      <c r="A95" s="301" t="s">
        <v>173</v>
      </c>
      <c r="B95" s="302" t="s">
        <v>134</v>
      </c>
      <c r="C95" s="303"/>
      <c r="D95" s="303"/>
      <c r="E95" s="303"/>
      <c r="F95" s="297" t="str">
        <f t="shared" si="15"/>
        <v/>
      </c>
      <c r="G95" s="297" t="str">
        <f t="shared" si="12"/>
        <v/>
      </c>
      <c r="I95" s="344"/>
      <c r="J95" s="344"/>
      <c r="K95" s="344"/>
      <c r="L95" s="344"/>
      <c r="M95" s="344"/>
      <c r="N95" s="344"/>
      <c r="O95" s="344"/>
    </row>
    <row r="96" s="278" customFormat="1" ht="14.25" spans="1:15">
      <c r="A96" s="301" t="s">
        <v>174</v>
      </c>
      <c r="B96" s="302" t="s">
        <v>175</v>
      </c>
      <c r="C96" s="303"/>
      <c r="D96" s="303"/>
      <c r="E96" s="303"/>
      <c r="F96" s="297" t="str">
        <f t="shared" si="15"/>
        <v/>
      </c>
      <c r="G96" s="297" t="str">
        <f t="shared" si="12"/>
        <v/>
      </c>
      <c r="I96" s="344"/>
      <c r="J96" s="344"/>
      <c r="K96" s="344"/>
      <c r="L96" s="344"/>
      <c r="M96" s="344"/>
      <c r="N96" s="344"/>
      <c r="O96" s="344"/>
    </row>
    <row r="97" s="278" customFormat="1" ht="14.25" spans="1:15">
      <c r="A97" s="301" t="s">
        <v>176</v>
      </c>
      <c r="B97" s="302" t="s">
        <v>177</v>
      </c>
      <c r="C97" s="303"/>
      <c r="D97" s="303"/>
      <c r="E97" s="303"/>
      <c r="F97" s="297" t="str">
        <f t="shared" si="15"/>
        <v/>
      </c>
      <c r="G97" s="297" t="str">
        <f t="shared" si="12"/>
        <v/>
      </c>
      <c r="I97" s="344"/>
      <c r="J97" s="344"/>
      <c r="K97" s="344"/>
      <c r="L97" s="344"/>
      <c r="M97" s="344"/>
      <c r="N97" s="344"/>
      <c r="O97" s="344"/>
    </row>
    <row r="98" s="278" customFormat="1" ht="14.25" spans="1:15">
      <c r="A98" s="301" t="s">
        <v>178</v>
      </c>
      <c r="B98" s="302" t="s">
        <v>179</v>
      </c>
      <c r="C98" s="303"/>
      <c r="D98" s="303"/>
      <c r="E98" s="303"/>
      <c r="F98" s="297" t="str">
        <f t="shared" si="15"/>
        <v/>
      </c>
      <c r="G98" s="297" t="str">
        <f t="shared" si="12"/>
        <v/>
      </c>
      <c r="I98" s="344"/>
      <c r="J98" s="344"/>
      <c r="K98" s="344"/>
      <c r="L98" s="344"/>
      <c r="M98" s="344"/>
      <c r="N98" s="344"/>
      <c r="O98" s="344"/>
    </row>
    <row r="99" s="278" customFormat="1" ht="14.25" spans="1:15">
      <c r="A99" s="301" t="s">
        <v>180</v>
      </c>
      <c r="B99" s="302" t="s">
        <v>181</v>
      </c>
      <c r="C99" s="303"/>
      <c r="D99" s="303"/>
      <c r="E99" s="303"/>
      <c r="F99" s="297" t="str">
        <f t="shared" si="15"/>
        <v/>
      </c>
      <c r="G99" s="297" t="str">
        <f t="shared" si="12"/>
        <v/>
      </c>
      <c r="I99" s="344"/>
      <c r="J99" s="344"/>
      <c r="K99" s="344"/>
      <c r="L99" s="344"/>
      <c r="M99" s="344"/>
      <c r="N99" s="344"/>
      <c r="O99" s="344"/>
    </row>
    <row r="100" s="278" customFormat="1" ht="14.25" spans="1:15">
      <c r="A100" s="301" t="s">
        <v>182</v>
      </c>
      <c r="B100" s="306" t="s">
        <v>51</v>
      </c>
      <c r="C100" s="303"/>
      <c r="D100" s="303"/>
      <c r="E100" s="303"/>
      <c r="F100" s="297" t="str">
        <f t="shared" si="15"/>
        <v/>
      </c>
      <c r="G100" s="297" t="str">
        <f t="shared" si="12"/>
        <v/>
      </c>
      <c r="I100" s="344"/>
      <c r="J100" s="344"/>
      <c r="K100" s="344"/>
      <c r="L100" s="344"/>
      <c r="M100" s="344"/>
      <c r="N100" s="344"/>
      <c r="O100" s="344"/>
    </row>
    <row r="101" s="278" customFormat="1" ht="14.25" spans="1:15">
      <c r="A101" s="301" t="s">
        <v>183</v>
      </c>
      <c r="B101" s="306" t="s">
        <v>184</v>
      </c>
      <c r="C101" s="303"/>
      <c r="D101" s="303"/>
      <c r="E101" s="303"/>
      <c r="F101" s="297" t="str">
        <f t="shared" si="15"/>
        <v/>
      </c>
      <c r="G101" s="297" t="str">
        <f t="shared" si="12"/>
        <v/>
      </c>
      <c r="I101" s="344"/>
      <c r="J101" s="344"/>
      <c r="K101" s="344"/>
      <c r="L101" s="344"/>
      <c r="M101" s="344"/>
      <c r="N101" s="344"/>
      <c r="O101" s="344"/>
    </row>
    <row r="102" s="278" customFormat="1" ht="14.25" spans="1:15">
      <c r="A102" s="298" t="s">
        <v>185</v>
      </c>
      <c r="B102" s="312" t="s">
        <v>186</v>
      </c>
      <c r="C102" s="300">
        <f>SUM(C103:C110)</f>
        <v>7463</v>
      </c>
      <c r="D102" s="300">
        <f>SUM(D103:D110)</f>
        <v>4447</v>
      </c>
      <c r="E102" s="300">
        <f>SUM(E103:E110)</f>
        <v>5942</v>
      </c>
      <c r="F102" s="297">
        <f t="shared" si="15"/>
        <v>79.6</v>
      </c>
      <c r="G102" s="297">
        <f t="shared" si="12"/>
        <v>133.6</v>
      </c>
      <c r="I102" s="344"/>
      <c r="J102" s="344"/>
      <c r="K102" s="344"/>
      <c r="L102" s="344"/>
      <c r="M102" s="344"/>
      <c r="N102" s="344"/>
      <c r="O102" s="344"/>
    </row>
    <row r="103" s="278" customFormat="1" ht="15" spans="1:15">
      <c r="A103" s="301" t="s">
        <v>187</v>
      </c>
      <c r="B103" s="302" t="s">
        <v>33</v>
      </c>
      <c r="C103" s="305">
        <v>1441</v>
      </c>
      <c r="D103" s="304">
        <v>1671</v>
      </c>
      <c r="E103" s="305">
        <v>1564</v>
      </c>
      <c r="F103" s="297">
        <f t="shared" si="15"/>
        <v>108.5</v>
      </c>
      <c r="G103" s="297">
        <f t="shared" si="12"/>
        <v>93.6</v>
      </c>
      <c r="I103" s="344"/>
      <c r="J103" s="344"/>
      <c r="K103" s="344"/>
      <c r="L103" s="344"/>
      <c r="M103" s="344"/>
      <c r="N103" s="344"/>
      <c r="O103" s="344"/>
    </row>
    <row r="104" s="278" customFormat="1" ht="15" spans="1:15">
      <c r="A104" s="301" t="s">
        <v>188</v>
      </c>
      <c r="B104" s="302" t="s">
        <v>35</v>
      </c>
      <c r="C104" s="305">
        <v>687</v>
      </c>
      <c r="D104" s="304">
        <v>48</v>
      </c>
      <c r="E104" s="305">
        <v>485</v>
      </c>
      <c r="F104" s="297">
        <f t="shared" si="15"/>
        <v>70.6</v>
      </c>
      <c r="G104" s="297">
        <f t="shared" si="12"/>
        <v>1010.4</v>
      </c>
      <c r="I104" s="344"/>
      <c r="J104" s="344"/>
      <c r="K104" s="344"/>
      <c r="L104" s="344"/>
      <c r="M104" s="344"/>
      <c r="N104" s="344"/>
      <c r="O104" s="344"/>
    </row>
    <row r="105" s="278" customFormat="1" ht="15" spans="1:15">
      <c r="A105" s="301" t="s">
        <v>189</v>
      </c>
      <c r="B105" s="302" t="s">
        <v>37</v>
      </c>
      <c r="C105" s="305"/>
      <c r="D105" s="304">
        <v>11</v>
      </c>
      <c r="E105" s="305">
        <v>6</v>
      </c>
      <c r="F105" s="297" t="str">
        <f t="shared" si="15"/>
        <v/>
      </c>
      <c r="G105" s="297">
        <f t="shared" si="12"/>
        <v>54.5</v>
      </c>
      <c r="I105" s="344"/>
      <c r="J105" s="344"/>
      <c r="K105" s="344"/>
      <c r="L105" s="344"/>
      <c r="M105" s="344"/>
      <c r="N105" s="344"/>
      <c r="O105" s="344"/>
    </row>
    <row r="106" s="278" customFormat="1" ht="15" spans="1:15">
      <c r="A106" s="301" t="s">
        <v>190</v>
      </c>
      <c r="B106" s="306" t="s">
        <v>191</v>
      </c>
      <c r="C106" s="305">
        <v>800</v>
      </c>
      <c r="D106" s="304"/>
      <c r="E106" s="305"/>
      <c r="F106" s="297">
        <f t="shared" si="15"/>
        <v>0</v>
      </c>
      <c r="G106" s="297" t="str">
        <f t="shared" si="12"/>
        <v/>
      </c>
      <c r="I106" s="344"/>
      <c r="J106" s="344"/>
      <c r="K106" s="344"/>
      <c r="L106" s="344"/>
      <c r="M106" s="344"/>
      <c r="N106" s="344"/>
      <c r="O106" s="344"/>
    </row>
    <row r="107" s="278" customFormat="1" ht="15" spans="1:15">
      <c r="A107" s="301" t="s">
        <v>192</v>
      </c>
      <c r="B107" s="306" t="s">
        <v>193</v>
      </c>
      <c r="C107" s="305"/>
      <c r="D107" s="304"/>
      <c r="E107" s="305"/>
      <c r="F107" s="297" t="str">
        <f t="shared" si="15"/>
        <v/>
      </c>
      <c r="G107" s="297"/>
      <c r="I107" s="344"/>
      <c r="J107" s="344"/>
      <c r="K107" s="344"/>
      <c r="L107" s="344"/>
      <c r="M107" s="344"/>
      <c r="N107" s="344"/>
      <c r="O107" s="344"/>
    </row>
    <row r="108" s="278" customFormat="1" ht="15" spans="1:15">
      <c r="A108" s="301" t="s">
        <v>194</v>
      </c>
      <c r="B108" s="306" t="s">
        <v>195</v>
      </c>
      <c r="C108" s="305">
        <v>400</v>
      </c>
      <c r="D108" s="304">
        <v>618</v>
      </c>
      <c r="E108" s="305">
        <v>400</v>
      </c>
      <c r="F108" s="297">
        <f t="shared" si="15"/>
        <v>100</v>
      </c>
      <c r="G108" s="297">
        <f t="shared" si="12"/>
        <v>64.7</v>
      </c>
      <c r="I108" s="344"/>
      <c r="J108" s="344"/>
      <c r="K108" s="344"/>
      <c r="L108" s="344"/>
      <c r="M108" s="344"/>
      <c r="N108" s="344"/>
      <c r="O108" s="344"/>
    </row>
    <row r="109" s="278" customFormat="1" ht="15" spans="1:15">
      <c r="A109" s="301" t="s">
        <v>196</v>
      </c>
      <c r="B109" s="302" t="s">
        <v>51</v>
      </c>
      <c r="C109" s="305"/>
      <c r="D109" s="304"/>
      <c r="E109" s="305"/>
      <c r="F109" s="297" t="str">
        <f t="shared" si="15"/>
        <v/>
      </c>
      <c r="G109" s="297" t="str">
        <f t="shared" si="12"/>
        <v/>
      </c>
      <c r="I109" s="344"/>
      <c r="J109" s="344"/>
      <c r="K109" s="344"/>
      <c r="L109" s="344"/>
      <c r="M109" s="344"/>
      <c r="N109" s="344"/>
      <c r="O109" s="344"/>
    </row>
    <row r="110" s="278" customFormat="1" ht="15" spans="1:15">
      <c r="A110" s="301" t="s">
        <v>197</v>
      </c>
      <c r="B110" s="302" t="s">
        <v>198</v>
      </c>
      <c r="C110" s="305">
        <v>4135</v>
      </c>
      <c r="D110" s="304">
        <v>2099</v>
      </c>
      <c r="E110" s="305">
        <v>3487</v>
      </c>
      <c r="F110" s="297">
        <f t="shared" si="15"/>
        <v>84.3</v>
      </c>
      <c r="G110" s="297">
        <f t="shared" si="12"/>
        <v>166.1</v>
      </c>
      <c r="I110" s="344"/>
      <c r="J110" s="344"/>
      <c r="K110" s="344"/>
      <c r="L110" s="344"/>
      <c r="M110" s="344"/>
      <c r="N110" s="344"/>
      <c r="O110" s="344"/>
    </row>
    <row r="111" s="278" customFormat="1" ht="14.25" spans="1:15">
      <c r="A111" s="298" t="s">
        <v>199</v>
      </c>
      <c r="B111" s="313" t="s">
        <v>200</v>
      </c>
      <c r="C111" s="300">
        <f>SUM(C112:C121)</f>
        <v>912</v>
      </c>
      <c r="D111" s="300">
        <f>SUM(D112:D121)</f>
        <v>1597</v>
      </c>
      <c r="E111" s="300">
        <f>SUM(E112:E121)</f>
        <v>886</v>
      </c>
      <c r="F111" s="297">
        <f t="shared" si="15"/>
        <v>97.1</v>
      </c>
      <c r="G111" s="297">
        <f t="shared" si="12"/>
        <v>55.5</v>
      </c>
      <c r="I111" s="344"/>
      <c r="J111" s="344"/>
      <c r="K111" s="344"/>
      <c r="L111" s="344"/>
      <c r="M111" s="344"/>
      <c r="N111" s="344"/>
      <c r="O111" s="344"/>
    </row>
    <row r="112" s="278" customFormat="1" ht="15" spans="1:15">
      <c r="A112" s="301" t="s">
        <v>201</v>
      </c>
      <c r="B112" s="302" t="s">
        <v>33</v>
      </c>
      <c r="C112" s="305">
        <v>195</v>
      </c>
      <c r="D112" s="304">
        <v>199</v>
      </c>
      <c r="E112" s="305">
        <v>199</v>
      </c>
      <c r="F112" s="297">
        <f t="shared" si="15"/>
        <v>102.1</v>
      </c>
      <c r="G112" s="297">
        <f t="shared" si="12"/>
        <v>100</v>
      </c>
      <c r="I112" s="344"/>
      <c r="J112" s="344"/>
      <c r="K112" s="344"/>
      <c r="L112" s="344"/>
      <c r="M112" s="344"/>
      <c r="N112" s="344"/>
      <c r="O112" s="344"/>
    </row>
    <row r="113" s="278" customFormat="1" ht="15" spans="1:15">
      <c r="A113" s="301" t="s">
        <v>202</v>
      </c>
      <c r="B113" s="302" t="s">
        <v>35</v>
      </c>
      <c r="C113" s="305">
        <v>230</v>
      </c>
      <c r="D113" s="304">
        <v>256</v>
      </c>
      <c r="E113" s="305">
        <v>200</v>
      </c>
      <c r="F113" s="297">
        <f t="shared" si="15"/>
        <v>87</v>
      </c>
      <c r="G113" s="297">
        <f t="shared" si="12"/>
        <v>78.1</v>
      </c>
      <c r="I113" s="344"/>
      <c r="J113" s="344"/>
      <c r="K113" s="344"/>
      <c r="L113" s="344"/>
      <c r="M113" s="344"/>
      <c r="N113" s="344"/>
      <c r="O113" s="344"/>
    </row>
    <row r="114" s="278" customFormat="1" ht="15" spans="1:15">
      <c r="A114" s="301" t="s">
        <v>203</v>
      </c>
      <c r="B114" s="302" t="s">
        <v>37</v>
      </c>
      <c r="C114" s="305"/>
      <c r="D114" s="304"/>
      <c r="E114" s="305"/>
      <c r="F114" s="297" t="str">
        <f t="shared" si="15"/>
        <v/>
      </c>
      <c r="G114" s="297" t="str">
        <f t="shared" si="12"/>
        <v/>
      </c>
      <c r="I114" s="344"/>
      <c r="J114" s="344"/>
      <c r="K114" s="344"/>
      <c r="L114" s="344"/>
      <c r="M114" s="344"/>
      <c r="N114" s="344"/>
      <c r="O114" s="344"/>
    </row>
    <row r="115" s="278" customFormat="1" ht="15" spans="1:15">
      <c r="A115" s="301" t="s">
        <v>204</v>
      </c>
      <c r="B115" s="306" t="s">
        <v>205</v>
      </c>
      <c r="C115" s="305"/>
      <c r="D115" s="304"/>
      <c r="E115" s="305"/>
      <c r="F115" s="297"/>
      <c r="G115" s="297" t="str">
        <f t="shared" si="12"/>
        <v/>
      </c>
      <c r="I115" s="344"/>
      <c r="J115" s="344"/>
      <c r="K115" s="344"/>
      <c r="L115" s="344"/>
      <c r="M115" s="344"/>
      <c r="N115" s="344"/>
      <c r="O115" s="344"/>
    </row>
    <row r="116" s="278" customFormat="1" ht="15" spans="1:15">
      <c r="A116" s="301" t="s">
        <v>206</v>
      </c>
      <c r="B116" s="306" t="s">
        <v>207</v>
      </c>
      <c r="C116" s="305"/>
      <c r="D116" s="304"/>
      <c r="E116" s="305"/>
      <c r="F116" s="297" t="str">
        <f t="shared" si="15"/>
        <v/>
      </c>
      <c r="G116" s="297" t="str">
        <f t="shared" si="12"/>
        <v/>
      </c>
      <c r="I116" s="344"/>
      <c r="J116" s="344"/>
      <c r="K116" s="344"/>
      <c r="L116" s="344"/>
      <c r="M116" s="344"/>
      <c r="N116" s="344"/>
      <c r="O116" s="344"/>
    </row>
    <row r="117" s="278" customFormat="1" ht="15" spans="1:15">
      <c r="A117" s="301" t="s">
        <v>208</v>
      </c>
      <c r="B117" s="306" t="s">
        <v>209</v>
      </c>
      <c r="C117" s="305"/>
      <c r="D117" s="304"/>
      <c r="E117" s="305"/>
      <c r="F117" s="297" t="str">
        <f t="shared" si="15"/>
        <v/>
      </c>
      <c r="G117" s="297" t="str">
        <f t="shared" si="12"/>
        <v/>
      </c>
      <c r="I117" s="344"/>
      <c r="J117" s="344"/>
      <c r="K117" s="344"/>
      <c r="L117" s="344"/>
      <c r="M117" s="344"/>
      <c r="N117" s="344"/>
      <c r="O117" s="344"/>
    </row>
    <row r="118" s="278" customFormat="1" ht="15" spans="1:15">
      <c r="A118" s="301" t="s">
        <v>210</v>
      </c>
      <c r="B118" s="302" t="s">
        <v>211</v>
      </c>
      <c r="C118" s="305"/>
      <c r="D118" s="304"/>
      <c r="E118" s="305"/>
      <c r="F118" s="297" t="str">
        <f t="shared" si="15"/>
        <v/>
      </c>
      <c r="G118" s="297" t="str">
        <f t="shared" si="12"/>
        <v/>
      </c>
      <c r="I118" s="344"/>
      <c r="J118" s="344"/>
      <c r="K118" s="344"/>
      <c r="L118" s="344"/>
      <c r="M118" s="344"/>
      <c r="N118" s="344"/>
      <c r="O118" s="344"/>
    </row>
    <row r="119" s="278" customFormat="1" ht="15" spans="1:15">
      <c r="A119" s="301" t="s">
        <v>212</v>
      </c>
      <c r="B119" s="302" t="s">
        <v>213</v>
      </c>
      <c r="C119" s="305">
        <v>156</v>
      </c>
      <c r="D119" s="304">
        <v>441</v>
      </c>
      <c r="E119" s="305">
        <v>156</v>
      </c>
      <c r="F119" s="297">
        <f t="shared" si="15"/>
        <v>100</v>
      </c>
      <c r="G119" s="297">
        <f t="shared" si="12"/>
        <v>35.4</v>
      </c>
      <c r="I119" s="344"/>
      <c r="J119" s="344"/>
      <c r="K119" s="344"/>
      <c r="L119" s="344"/>
      <c r="M119" s="344"/>
      <c r="N119" s="344"/>
      <c r="O119" s="344"/>
    </row>
    <row r="120" s="278" customFormat="1" ht="15" spans="1:15">
      <c r="A120" s="301" t="s">
        <v>214</v>
      </c>
      <c r="B120" s="302" t="s">
        <v>51</v>
      </c>
      <c r="C120" s="305">
        <v>131</v>
      </c>
      <c r="D120" s="304">
        <v>4</v>
      </c>
      <c r="E120" s="305">
        <v>131</v>
      </c>
      <c r="F120" s="297">
        <f t="shared" si="15"/>
        <v>100</v>
      </c>
      <c r="G120" s="297">
        <f t="shared" si="12"/>
        <v>3275</v>
      </c>
      <c r="I120" s="344"/>
      <c r="J120" s="344"/>
      <c r="K120" s="344"/>
      <c r="L120" s="344"/>
      <c r="M120" s="344"/>
      <c r="N120" s="344"/>
      <c r="O120" s="344"/>
    </row>
    <row r="121" s="278" customFormat="1" ht="15" spans="1:15">
      <c r="A121" s="301" t="s">
        <v>215</v>
      </c>
      <c r="B121" s="306" t="s">
        <v>216</v>
      </c>
      <c r="C121" s="305">
        <v>200</v>
      </c>
      <c r="D121" s="304">
        <v>697</v>
      </c>
      <c r="E121" s="305">
        <v>200</v>
      </c>
      <c r="F121" s="297">
        <f t="shared" si="15"/>
        <v>100</v>
      </c>
      <c r="G121" s="297">
        <f t="shared" si="12"/>
        <v>28.7</v>
      </c>
      <c r="I121" s="344"/>
      <c r="J121" s="344"/>
      <c r="K121" s="344"/>
      <c r="L121" s="344"/>
      <c r="M121" s="344"/>
      <c r="N121" s="344"/>
      <c r="O121" s="344"/>
    </row>
    <row r="122" s="278" customFormat="1" ht="14.25" spans="1:15">
      <c r="A122" s="298" t="s">
        <v>217</v>
      </c>
      <c r="B122" s="309" t="s">
        <v>218</v>
      </c>
      <c r="C122" s="300"/>
      <c r="D122" s="300"/>
      <c r="E122" s="300">
        <f>SUM(E123:E133)</f>
        <v>0</v>
      </c>
      <c r="F122" s="297" t="str">
        <f t="shared" si="15"/>
        <v/>
      </c>
      <c r="G122" s="297" t="str">
        <f t="shared" si="12"/>
        <v/>
      </c>
      <c r="I122" s="344"/>
      <c r="J122" s="344"/>
      <c r="K122" s="344"/>
      <c r="L122" s="344"/>
      <c r="M122" s="344"/>
      <c r="N122" s="344"/>
      <c r="O122" s="344"/>
    </row>
    <row r="123" s="278" customFormat="1" ht="14.25" spans="1:15">
      <c r="A123" s="301" t="s">
        <v>219</v>
      </c>
      <c r="B123" s="306" t="s">
        <v>33</v>
      </c>
      <c r="C123" s="303"/>
      <c r="D123" s="303"/>
      <c r="E123" s="303"/>
      <c r="F123" s="297" t="str">
        <f t="shared" si="15"/>
        <v/>
      </c>
      <c r="G123" s="297" t="str">
        <f t="shared" si="12"/>
        <v/>
      </c>
      <c r="I123" s="344"/>
      <c r="J123" s="344"/>
      <c r="K123" s="344"/>
      <c r="L123" s="344"/>
      <c r="M123" s="344"/>
      <c r="N123" s="344"/>
      <c r="O123" s="344"/>
    </row>
    <row r="124" s="278" customFormat="1" ht="14.25" spans="1:15">
      <c r="A124" s="301" t="s">
        <v>220</v>
      </c>
      <c r="B124" s="307" t="s">
        <v>35</v>
      </c>
      <c r="C124" s="303"/>
      <c r="D124" s="303"/>
      <c r="E124" s="303"/>
      <c r="F124" s="297" t="str">
        <f t="shared" si="15"/>
        <v/>
      </c>
      <c r="G124" s="297" t="str">
        <f t="shared" si="12"/>
        <v/>
      </c>
      <c r="I124" s="344"/>
      <c r="J124" s="344"/>
      <c r="K124" s="344"/>
      <c r="L124" s="344"/>
      <c r="M124" s="344"/>
      <c r="N124" s="344"/>
      <c r="O124" s="344"/>
    </row>
    <row r="125" s="278" customFormat="1" ht="14.25" spans="1:15">
      <c r="A125" s="301" t="s">
        <v>221</v>
      </c>
      <c r="B125" s="302" t="s">
        <v>37</v>
      </c>
      <c r="C125" s="303"/>
      <c r="D125" s="303"/>
      <c r="E125" s="303"/>
      <c r="F125" s="297" t="str">
        <f t="shared" si="15"/>
        <v/>
      </c>
      <c r="G125" s="297" t="str">
        <f t="shared" si="12"/>
        <v/>
      </c>
      <c r="I125" s="344"/>
      <c r="J125" s="344"/>
      <c r="K125" s="344"/>
      <c r="L125" s="344"/>
      <c r="M125" s="344"/>
      <c r="N125" s="344"/>
      <c r="O125" s="344"/>
    </row>
    <row r="126" s="278" customFormat="1" ht="14.25" spans="1:15">
      <c r="A126" s="301" t="s">
        <v>222</v>
      </c>
      <c r="B126" s="302" t="s">
        <v>223</v>
      </c>
      <c r="C126" s="303"/>
      <c r="D126" s="303"/>
      <c r="E126" s="303"/>
      <c r="F126" s="297" t="str">
        <f t="shared" si="15"/>
        <v/>
      </c>
      <c r="G126" s="297" t="str">
        <f t="shared" si="12"/>
        <v/>
      </c>
      <c r="I126" s="344"/>
      <c r="J126" s="344"/>
      <c r="K126" s="344"/>
      <c r="L126" s="344"/>
      <c r="M126" s="344"/>
      <c r="N126" s="344"/>
      <c r="O126" s="344"/>
    </row>
    <row r="127" s="278" customFormat="1" ht="14.25" spans="1:15">
      <c r="A127" s="301" t="s">
        <v>224</v>
      </c>
      <c r="B127" s="302" t="s">
        <v>225</v>
      </c>
      <c r="C127" s="303"/>
      <c r="D127" s="303"/>
      <c r="E127" s="303"/>
      <c r="F127" s="297" t="str">
        <f t="shared" si="15"/>
        <v/>
      </c>
      <c r="G127" s="297" t="str">
        <f t="shared" si="12"/>
        <v/>
      </c>
      <c r="I127" s="344"/>
      <c r="J127" s="344"/>
      <c r="K127" s="344"/>
      <c r="L127" s="344"/>
      <c r="M127" s="344"/>
      <c r="N127" s="344"/>
      <c r="O127" s="344"/>
    </row>
    <row r="128" s="278" customFormat="1" ht="14.25" spans="1:15">
      <c r="A128" s="301" t="s">
        <v>226</v>
      </c>
      <c r="B128" s="306" t="s">
        <v>227</v>
      </c>
      <c r="C128" s="303"/>
      <c r="D128" s="303"/>
      <c r="E128" s="303"/>
      <c r="F128" s="297" t="str">
        <f t="shared" si="15"/>
        <v/>
      </c>
      <c r="G128" s="297" t="str">
        <f t="shared" si="12"/>
        <v/>
      </c>
      <c r="I128" s="344"/>
      <c r="J128" s="344"/>
      <c r="K128" s="344"/>
      <c r="L128" s="344"/>
      <c r="M128" s="344"/>
      <c r="N128" s="344"/>
      <c r="O128" s="344"/>
    </row>
    <row r="129" s="278" customFormat="1" ht="14.25" spans="1:15">
      <c r="A129" s="301" t="s">
        <v>228</v>
      </c>
      <c r="B129" s="302" t="s">
        <v>229</v>
      </c>
      <c r="C129" s="303"/>
      <c r="D129" s="303"/>
      <c r="E129" s="303"/>
      <c r="F129" s="297" t="str">
        <f t="shared" si="15"/>
        <v/>
      </c>
      <c r="G129" s="297" t="str">
        <f t="shared" si="12"/>
        <v/>
      </c>
      <c r="I129" s="344"/>
      <c r="J129" s="344"/>
      <c r="K129" s="344"/>
      <c r="L129" s="344"/>
      <c r="M129" s="344"/>
      <c r="N129" s="344"/>
      <c r="O129" s="344"/>
    </row>
    <row r="130" s="278" customFormat="1" ht="14.25" spans="1:15">
      <c r="A130" s="301" t="s">
        <v>230</v>
      </c>
      <c r="B130" s="302" t="s">
        <v>231</v>
      </c>
      <c r="C130" s="303"/>
      <c r="D130" s="303"/>
      <c r="E130" s="303"/>
      <c r="F130" s="297" t="str">
        <f t="shared" si="15"/>
        <v/>
      </c>
      <c r="G130" s="297" t="str">
        <f t="shared" si="12"/>
        <v/>
      </c>
      <c r="I130" s="344"/>
      <c r="J130" s="344"/>
      <c r="K130" s="344"/>
      <c r="L130" s="344"/>
      <c r="M130" s="344"/>
      <c r="N130" s="344"/>
      <c r="O130" s="344"/>
    </row>
    <row r="131" s="278" customFormat="1" ht="14.25" spans="1:15">
      <c r="A131" s="301" t="s">
        <v>232</v>
      </c>
      <c r="B131" s="302" t="s">
        <v>233</v>
      </c>
      <c r="C131" s="303"/>
      <c r="D131" s="303"/>
      <c r="E131" s="303"/>
      <c r="F131" s="297" t="str">
        <f t="shared" si="15"/>
        <v/>
      </c>
      <c r="G131" s="297" t="str">
        <f t="shared" si="12"/>
        <v/>
      </c>
      <c r="I131" s="344"/>
      <c r="J131" s="344"/>
      <c r="K131" s="344"/>
      <c r="L131" s="344"/>
      <c r="M131" s="344"/>
      <c r="N131" s="344"/>
      <c r="O131" s="344"/>
    </row>
    <row r="132" s="278" customFormat="1" ht="14.25" spans="1:15">
      <c r="A132" s="301" t="s">
        <v>234</v>
      </c>
      <c r="B132" s="302" t="s">
        <v>51</v>
      </c>
      <c r="C132" s="303"/>
      <c r="D132" s="303"/>
      <c r="E132" s="303"/>
      <c r="F132" s="297" t="str">
        <f t="shared" si="15"/>
        <v/>
      </c>
      <c r="G132" s="297" t="str">
        <f t="shared" si="12"/>
        <v/>
      </c>
      <c r="I132" s="344"/>
      <c r="J132" s="344"/>
      <c r="K132" s="344"/>
      <c r="L132" s="344"/>
      <c r="M132" s="344"/>
      <c r="N132" s="344"/>
      <c r="O132" s="344"/>
    </row>
    <row r="133" s="278" customFormat="1" ht="14.25" spans="1:15">
      <c r="A133" s="301" t="s">
        <v>235</v>
      </c>
      <c r="B133" s="302" t="s">
        <v>236</v>
      </c>
      <c r="C133" s="303"/>
      <c r="D133" s="303"/>
      <c r="E133" s="303"/>
      <c r="F133" s="297" t="str">
        <f t="shared" si="15"/>
        <v/>
      </c>
      <c r="G133" s="297" t="str">
        <f t="shared" si="12"/>
        <v/>
      </c>
      <c r="I133" s="344"/>
      <c r="J133" s="344"/>
      <c r="K133" s="344"/>
      <c r="L133" s="344"/>
      <c r="M133" s="344"/>
      <c r="N133" s="344"/>
      <c r="O133" s="344"/>
    </row>
    <row r="134" s="278" customFormat="1" ht="14.25" spans="1:15">
      <c r="A134" s="298" t="s">
        <v>237</v>
      </c>
      <c r="B134" s="299" t="s">
        <v>238</v>
      </c>
      <c r="C134" s="300"/>
      <c r="D134" s="300"/>
      <c r="E134" s="300">
        <f>SUM(E135:E140)</f>
        <v>0</v>
      </c>
      <c r="F134" s="297" t="str">
        <f t="shared" ref="F134:F197" si="18">IF(C134=0,"",ROUND(E134/C134*100,1))</f>
        <v/>
      </c>
      <c r="G134" s="297" t="str">
        <f t="shared" ref="G134:G197" si="19">IF(D134=0,"",ROUND(E134/D134*100,1))</f>
        <v/>
      </c>
      <c r="I134" s="344"/>
      <c r="J134" s="344"/>
      <c r="K134" s="344"/>
      <c r="L134" s="344"/>
      <c r="M134" s="344"/>
      <c r="N134" s="344"/>
      <c r="O134" s="344"/>
    </row>
    <row r="135" s="278" customFormat="1" ht="14.25" spans="1:15">
      <c r="A135" s="301" t="s">
        <v>239</v>
      </c>
      <c r="B135" s="302" t="s">
        <v>33</v>
      </c>
      <c r="C135" s="303"/>
      <c r="D135" s="303"/>
      <c r="E135" s="303"/>
      <c r="F135" s="297" t="str">
        <f t="shared" si="18"/>
        <v/>
      </c>
      <c r="G135" s="297" t="str">
        <f t="shared" si="19"/>
        <v/>
      </c>
      <c r="I135" s="344"/>
      <c r="J135" s="344"/>
      <c r="K135" s="344"/>
      <c r="L135" s="344"/>
      <c r="M135" s="344"/>
      <c r="N135" s="344"/>
      <c r="O135" s="344"/>
    </row>
    <row r="136" s="278" customFormat="1" ht="14.25" spans="1:15">
      <c r="A136" s="301" t="s">
        <v>240</v>
      </c>
      <c r="B136" s="302" t="s">
        <v>35</v>
      </c>
      <c r="C136" s="303"/>
      <c r="D136" s="303"/>
      <c r="E136" s="303"/>
      <c r="F136" s="297" t="str">
        <f t="shared" si="18"/>
        <v/>
      </c>
      <c r="G136" s="297" t="str">
        <f t="shared" si="19"/>
        <v/>
      </c>
      <c r="I136" s="344"/>
      <c r="J136" s="344"/>
      <c r="K136" s="344"/>
      <c r="L136" s="344"/>
      <c r="M136" s="344"/>
      <c r="N136" s="344"/>
      <c r="O136" s="344"/>
    </row>
    <row r="137" s="278" customFormat="1" ht="14.25" spans="1:15">
      <c r="A137" s="301" t="s">
        <v>241</v>
      </c>
      <c r="B137" s="306" t="s">
        <v>37</v>
      </c>
      <c r="C137" s="303"/>
      <c r="D137" s="303"/>
      <c r="E137" s="303"/>
      <c r="F137" s="297" t="str">
        <f t="shared" si="18"/>
        <v/>
      </c>
      <c r="G137" s="297" t="str">
        <f t="shared" si="19"/>
        <v/>
      </c>
      <c r="I137" s="344"/>
      <c r="J137" s="344"/>
      <c r="K137" s="344"/>
      <c r="L137" s="344"/>
      <c r="M137" s="344"/>
      <c r="N137" s="344"/>
      <c r="O137" s="344"/>
    </row>
    <row r="138" s="278" customFormat="1" ht="14.25" spans="1:15">
      <c r="A138" s="301" t="s">
        <v>242</v>
      </c>
      <c r="B138" s="306" t="s">
        <v>243</v>
      </c>
      <c r="C138" s="303"/>
      <c r="D138" s="303"/>
      <c r="E138" s="303"/>
      <c r="F138" s="297" t="str">
        <f t="shared" si="18"/>
        <v/>
      </c>
      <c r="G138" s="297" t="str">
        <f t="shared" si="19"/>
        <v/>
      </c>
      <c r="I138" s="344"/>
      <c r="J138" s="344"/>
      <c r="K138" s="344"/>
      <c r="L138" s="344"/>
      <c r="M138" s="344"/>
      <c r="N138" s="344"/>
      <c r="O138" s="344"/>
    </row>
    <row r="139" s="278" customFormat="1" ht="14.25" spans="1:15">
      <c r="A139" s="301" t="s">
        <v>244</v>
      </c>
      <c r="B139" s="306" t="s">
        <v>51</v>
      </c>
      <c r="C139" s="303"/>
      <c r="D139" s="303"/>
      <c r="E139" s="303"/>
      <c r="F139" s="297" t="str">
        <f t="shared" si="18"/>
        <v/>
      </c>
      <c r="G139" s="297" t="str">
        <f t="shared" si="19"/>
        <v/>
      </c>
      <c r="I139" s="344"/>
      <c r="J139" s="344"/>
      <c r="K139" s="344"/>
      <c r="L139" s="344"/>
      <c r="M139" s="344"/>
      <c r="N139" s="344"/>
      <c r="O139" s="344"/>
    </row>
    <row r="140" s="278" customFormat="1" ht="14.25" spans="1:15">
      <c r="A140" s="301" t="s">
        <v>245</v>
      </c>
      <c r="B140" s="307" t="s">
        <v>246</v>
      </c>
      <c r="C140" s="303"/>
      <c r="D140" s="303"/>
      <c r="E140" s="303"/>
      <c r="F140" s="297" t="str">
        <f t="shared" si="18"/>
        <v/>
      </c>
      <c r="G140" s="297" t="str">
        <f t="shared" si="19"/>
        <v/>
      </c>
      <c r="I140" s="344"/>
      <c r="J140" s="344"/>
      <c r="K140" s="344"/>
      <c r="L140" s="344"/>
      <c r="M140" s="344"/>
      <c r="N140" s="344"/>
      <c r="O140" s="344"/>
    </row>
    <row r="141" s="278" customFormat="1" ht="14.25" spans="1:15">
      <c r="A141" s="298" t="s">
        <v>247</v>
      </c>
      <c r="B141" s="299" t="s">
        <v>248</v>
      </c>
      <c r="C141" s="300"/>
      <c r="D141" s="300"/>
      <c r="E141" s="300">
        <f>SUM(E142:E148)</f>
        <v>0</v>
      </c>
      <c r="F141" s="297" t="str">
        <f t="shared" si="18"/>
        <v/>
      </c>
      <c r="G141" s="297" t="str">
        <f t="shared" si="19"/>
        <v/>
      </c>
      <c r="I141" s="344"/>
      <c r="J141" s="344"/>
      <c r="K141" s="344"/>
      <c r="L141" s="344"/>
      <c r="M141" s="344"/>
      <c r="N141" s="344"/>
      <c r="O141" s="344"/>
    </row>
    <row r="142" s="278" customFormat="1" ht="14.25" spans="1:15">
      <c r="A142" s="301" t="s">
        <v>249</v>
      </c>
      <c r="B142" s="302" t="s">
        <v>33</v>
      </c>
      <c r="C142" s="303"/>
      <c r="D142" s="303"/>
      <c r="E142" s="303"/>
      <c r="F142" s="297" t="str">
        <f t="shared" si="18"/>
        <v/>
      </c>
      <c r="G142" s="297" t="str">
        <f t="shared" si="19"/>
        <v/>
      </c>
      <c r="I142" s="344"/>
      <c r="J142" s="344"/>
      <c r="K142" s="344"/>
      <c r="L142" s="344"/>
      <c r="M142" s="344"/>
      <c r="N142" s="344"/>
      <c r="O142" s="344"/>
    </row>
    <row r="143" s="278" customFormat="1" ht="14.25" spans="1:15">
      <c r="A143" s="301" t="s">
        <v>250</v>
      </c>
      <c r="B143" s="306" t="s">
        <v>35</v>
      </c>
      <c r="C143" s="303"/>
      <c r="D143" s="303"/>
      <c r="E143" s="303"/>
      <c r="F143" s="297" t="str">
        <f t="shared" si="18"/>
        <v/>
      </c>
      <c r="G143" s="297" t="str">
        <f t="shared" si="19"/>
        <v/>
      </c>
      <c r="I143" s="344"/>
      <c r="J143" s="344"/>
      <c r="K143" s="344"/>
      <c r="L143" s="344"/>
      <c r="M143" s="344"/>
      <c r="N143" s="344"/>
      <c r="O143" s="344"/>
    </row>
    <row r="144" s="278" customFormat="1" ht="14.25" spans="1:15">
      <c r="A144" s="301" t="s">
        <v>251</v>
      </c>
      <c r="B144" s="306" t="s">
        <v>37</v>
      </c>
      <c r="C144" s="303"/>
      <c r="D144" s="303"/>
      <c r="E144" s="303"/>
      <c r="F144" s="297" t="str">
        <f t="shared" si="18"/>
        <v/>
      </c>
      <c r="G144" s="297" t="str">
        <f t="shared" si="19"/>
        <v/>
      </c>
      <c r="I144" s="344"/>
      <c r="J144" s="344"/>
      <c r="K144" s="344"/>
      <c r="L144" s="344"/>
      <c r="M144" s="344"/>
      <c r="N144" s="344"/>
      <c r="O144" s="344"/>
    </row>
    <row r="145" s="278" customFormat="1" ht="14.25" spans="1:15">
      <c r="A145" s="301" t="s">
        <v>252</v>
      </c>
      <c r="B145" s="306" t="s">
        <v>253</v>
      </c>
      <c r="C145" s="303"/>
      <c r="D145" s="303"/>
      <c r="E145" s="303"/>
      <c r="F145" s="297" t="str">
        <f t="shared" si="18"/>
        <v/>
      </c>
      <c r="G145" s="297" t="str">
        <f t="shared" si="19"/>
        <v/>
      </c>
      <c r="I145" s="344"/>
      <c r="J145" s="344"/>
      <c r="K145" s="344"/>
      <c r="L145" s="344"/>
      <c r="M145" s="344"/>
      <c r="N145" s="344"/>
      <c r="O145" s="344"/>
    </row>
    <row r="146" s="278" customFormat="1" ht="14.25" spans="1:15">
      <c r="A146" s="301" t="s">
        <v>254</v>
      </c>
      <c r="B146" s="307" t="s">
        <v>255</v>
      </c>
      <c r="C146" s="303"/>
      <c r="D146" s="303"/>
      <c r="E146" s="303"/>
      <c r="F146" s="297" t="str">
        <f t="shared" si="18"/>
        <v/>
      </c>
      <c r="G146" s="297" t="str">
        <f t="shared" si="19"/>
        <v/>
      </c>
      <c r="I146" s="344"/>
      <c r="J146" s="344"/>
      <c r="K146" s="344"/>
      <c r="L146" s="344"/>
      <c r="M146" s="344"/>
      <c r="N146" s="344"/>
      <c r="O146" s="344"/>
    </row>
    <row r="147" s="278" customFormat="1" ht="14.25" spans="1:15">
      <c r="A147" s="301" t="s">
        <v>256</v>
      </c>
      <c r="B147" s="302" t="s">
        <v>51</v>
      </c>
      <c r="C147" s="303"/>
      <c r="D147" s="303"/>
      <c r="E147" s="303"/>
      <c r="F147" s="297" t="str">
        <f t="shared" si="18"/>
        <v/>
      </c>
      <c r="G147" s="297" t="str">
        <f t="shared" si="19"/>
        <v/>
      </c>
      <c r="I147" s="344"/>
      <c r="J147" s="344"/>
      <c r="K147" s="344"/>
      <c r="L147" s="344"/>
      <c r="M147" s="344"/>
      <c r="N147" s="344"/>
      <c r="O147" s="344"/>
    </row>
    <row r="148" s="278" customFormat="1" ht="14.25" spans="1:15">
      <c r="A148" s="301" t="s">
        <v>257</v>
      </c>
      <c r="B148" s="302" t="s">
        <v>258</v>
      </c>
      <c r="C148" s="303"/>
      <c r="D148" s="303"/>
      <c r="E148" s="303"/>
      <c r="F148" s="297" t="str">
        <f t="shared" si="18"/>
        <v/>
      </c>
      <c r="G148" s="297" t="str">
        <f t="shared" si="19"/>
        <v/>
      </c>
      <c r="I148" s="344"/>
      <c r="J148" s="344"/>
      <c r="K148" s="344"/>
      <c r="L148" s="344"/>
      <c r="M148" s="344"/>
      <c r="N148" s="344"/>
      <c r="O148" s="344"/>
    </row>
    <row r="149" s="278" customFormat="1" ht="14.25" spans="1:15">
      <c r="A149" s="298" t="s">
        <v>259</v>
      </c>
      <c r="B149" s="309" t="s">
        <v>260</v>
      </c>
      <c r="C149" s="300"/>
      <c r="D149" s="300"/>
      <c r="E149" s="300">
        <f>SUM(E150:E154)</f>
        <v>0</v>
      </c>
      <c r="F149" s="297" t="str">
        <f t="shared" si="18"/>
        <v/>
      </c>
      <c r="G149" s="297" t="str">
        <f t="shared" si="19"/>
        <v/>
      </c>
      <c r="I149" s="344"/>
      <c r="J149" s="344"/>
      <c r="K149" s="344"/>
      <c r="L149" s="344"/>
      <c r="M149" s="344"/>
      <c r="N149" s="344"/>
      <c r="O149" s="344"/>
    </row>
    <row r="150" s="278" customFormat="1" ht="14.25" spans="1:15">
      <c r="A150" s="301" t="s">
        <v>261</v>
      </c>
      <c r="B150" s="306" t="s">
        <v>33</v>
      </c>
      <c r="C150" s="303"/>
      <c r="D150" s="303"/>
      <c r="E150" s="303"/>
      <c r="F150" s="297" t="str">
        <f t="shared" si="18"/>
        <v/>
      </c>
      <c r="G150" s="297" t="str">
        <f t="shared" si="19"/>
        <v/>
      </c>
      <c r="I150" s="344"/>
      <c r="J150" s="344"/>
      <c r="K150" s="344"/>
      <c r="L150" s="344"/>
      <c r="M150" s="344"/>
      <c r="N150" s="344"/>
      <c r="O150" s="344"/>
    </row>
    <row r="151" s="278" customFormat="1" ht="14.25" spans="1:15">
      <c r="A151" s="301" t="s">
        <v>262</v>
      </c>
      <c r="B151" s="306" t="s">
        <v>35</v>
      </c>
      <c r="C151" s="303"/>
      <c r="D151" s="303"/>
      <c r="E151" s="303"/>
      <c r="F151" s="297" t="str">
        <f t="shared" si="18"/>
        <v/>
      </c>
      <c r="G151" s="297" t="str">
        <f t="shared" si="19"/>
        <v/>
      </c>
      <c r="I151" s="344"/>
      <c r="J151" s="344"/>
      <c r="K151" s="344"/>
      <c r="L151" s="344"/>
      <c r="M151" s="344"/>
      <c r="N151" s="344"/>
      <c r="O151" s="344"/>
    </row>
    <row r="152" s="278" customFormat="1" ht="14.25" spans="1:15">
      <c r="A152" s="301" t="s">
        <v>263</v>
      </c>
      <c r="B152" s="302" t="s">
        <v>37</v>
      </c>
      <c r="C152" s="303"/>
      <c r="D152" s="303"/>
      <c r="E152" s="303"/>
      <c r="F152" s="297" t="str">
        <f t="shared" si="18"/>
        <v/>
      </c>
      <c r="G152" s="297" t="str">
        <f t="shared" si="19"/>
        <v/>
      </c>
      <c r="I152" s="344"/>
      <c r="J152" s="344"/>
      <c r="K152" s="344"/>
      <c r="L152" s="344"/>
      <c r="M152" s="344"/>
      <c r="N152" s="344"/>
      <c r="O152" s="344"/>
    </row>
    <row r="153" s="278" customFormat="1" ht="14.25" spans="1:15">
      <c r="A153" s="301" t="s">
        <v>264</v>
      </c>
      <c r="B153" s="308" t="s">
        <v>265</v>
      </c>
      <c r="C153" s="303"/>
      <c r="D153" s="303"/>
      <c r="E153" s="303"/>
      <c r="F153" s="297" t="str">
        <f t="shared" si="18"/>
        <v/>
      </c>
      <c r="G153" s="297" t="str">
        <f t="shared" si="19"/>
        <v/>
      </c>
      <c r="I153" s="344"/>
      <c r="J153" s="344"/>
      <c r="K153" s="344"/>
      <c r="L153" s="344"/>
      <c r="M153" s="344"/>
      <c r="N153" s="344"/>
      <c r="O153" s="344"/>
    </row>
    <row r="154" s="278" customFormat="1" ht="14.25" spans="1:15">
      <c r="A154" s="301" t="s">
        <v>266</v>
      </c>
      <c r="B154" s="302" t="s">
        <v>267</v>
      </c>
      <c r="C154" s="303"/>
      <c r="D154" s="303"/>
      <c r="E154" s="303"/>
      <c r="F154" s="297" t="str">
        <f t="shared" si="18"/>
        <v/>
      </c>
      <c r="G154" s="297" t="str">
        <f t="shared" si="19"/>
        <v/>
      </c>
      <c r="I154" s="344"/>
      <c r="J154" s="344"/>
      <c r="K154" s="344"/>
      <c r="L154" s="344"/>
      <c r="M154" s="344"/>
      <c r="N154" s="344"/>
      <c r="O154" s="344"/>
    </row>
    <row r="155" s="278" customFormat="1" ht="14.25" spans="1:15">
      <c r="A155" s="298" t="s">
        <v>268</v>
      </c>
      <c r="B155" s="309" t="s">
        <v>269</v>
      </c>
      <c r="C155" s="300"/>
      <c r="D155" s="300"/>
      <c r="E155" s="300">
        <f>SUM(E156:E161)</f>
        <v>0</v>
      </c>
      <c r="F155" s="297" t="str">
        <f t="shared" si="18"/>
        <v/>
      </c>
      <c r="G155" s="297" t="str">
        <f t="shared" si="19"/>
        <v/>
      </c>
      <c r="I155" s="344"/>
      <c r="J155" s="344"/>
      <c r="K155" s="344"/>
      <c r="L155" s="344"/>
      <c r="M155" s="344"/>
      <c r="N155" s="344"/>
      <c r="O155" s="344"/>
    </row>
    <row r="156" s="278" customFormat="1" ht="14.25" spans="1:15">
      <c r="A156" s="301" t="s">
        <v>270</v>
      </c>
      <c r="B156" s="306" t="s">
        <v>33</v>
      </c>
      <c r="C156" s="303"/>
      <c r="D156" s="303"/>
      <c r="E156" s="303"/>
      <c r="F156" s="297" t="str">
        <f t="shared" si="18"/>
        <v/>
      </c>
      <c r="G156" s="297" t="str">
        <f t="shared" si="19"/>
        <v/>
      </c>
      <c r="I156" s="344"/>
      <c r="J156" s="344"/>
      <c r="K156" s="344"/>
      <c r="L156" s="344"/>
      <c r="M156" s="344"/>
      <c r="N156" s="344"/>
      <c r="O156" s="344"/>
    </row>
    <row r="157" s="278" customFormat="1" ht="14.25" spans="1:15">
      <c r="A157" s="301" t="s">
        <v>271</v>
      </c>
      <c r="B157" s="306" t="s">
        <v>35</v>
      </c>
      <c r="C157" s="303"/>
      <c r="D157" s="303"/>
      <c r="E157" s="303"/>
      <c r="F157" s="297" t="str">
        <f t="shared" si="18"/>
        <v/>
      </c>
      <c r="G157" s="297" t="str">
        <f t="shared" si="19"/>
        <v/>
      </c>
      <c r="I157" s="344"/>
      <c r="J157" s="344"/>
      <c r="K157" s="344"/>
      <c r="L157" s="344"/>
      <c r="M157" s="344"/>
      <c r="N157" s="344"/>
      <c r="O157" s="344"/>
    </row>
    <row r="158" s="278" customFormat="1" ht="14.25" spans="1:15">
      <c r="A158" s="301" t="s">
        <v>272</v>
      </c>
      <c r="B158" s="307" t="s">
        <v>37</v>
      </c>
      <c r="C158" s="303"/>
      <c r="D158" s="303"/>
      <c r="E158" s="303"/>
      <c r="F158" s="297" t="str">
        <f t="shared" si="18"/>
        <v/>
      </c>
      <c r="G158" s="297" t="str">
        <f t="shared" si="19"/>
        <v/>
      </c>
      <c r="I158" s="344"/>
      <c r="J158" s="344"/>
      <c r="K158" s="344"/>
      <c r="L158" s="344"/>
      <c r="M158" s="344"/>
      <c r="N158" s="344"/>
      <c r="O158" s="344"/>
    </row>
    <row r="159" s="278" customFormat="1" ht="14.25" spans="1:15">
      <c r="A159" s="301" t="s">
        <v>273</v>
      </c>
      <c r="B159" s="302" t="s">
        <v>64</v>
      </c>
      <c r="C159" s="316"/>
      <c r="D159" s="316"/>
      <c r="E159" s="316"/>
      <c r="F159" s="297" t="str">
        <f t="shared" si="18"/>
        <v/>
      </c>
      <c r="G159" s="297" t="str">
        <f t="shared" si="19"/>
        <v/>
      </c>
      <c r="I159" s="344"/>
      <c r="J159" s="344"/>
      <c r="K159" s="344"/>
      <c r="L159" s="344"/>
      <c r="M159" s="344"/>
      <c r="N159" s="344"/>
      <c r="O159" s="344"/>
    </row>
    <row r="160" s="278" customFormat="1" ht="14.25" spans="1:15">
      <c r="A160" s="301" t="s">
        <v>274</v>
      </c>
      <c r="B160" s="302" t="s">
        <v>51</v>
      </c>
      <c r="C160" s="303"/>
      <c r="D160" s="303"/>
      <c r="E160" s="303"/>
      <c r="F160" s="297" t="str">
        <f t="shared" si="18"/>
        <v/>
      </c>
      <c r="G160" s="297" t="str">
        <f t="shared" si="19"/>
        <v/>
      </c>
      <c r="I160" s="344"/>
      <c r="J160" s="344"/>
      <c r="K160" s="344"/>
      <c r="L160" s="344"/>
      <c r="M160" s="344"/>
      <c r="N160" s="344"/>
      <c r="O160" s="344"/>
    </row>
    <row r="161" s="278" customFormat="1" ht="14.25" spans="1:15">
      <c r="A161" s="301" t="s">
        <v>275</v>
      </c>
      <c r="B161" s="302" t="s">
        <v>276</v>
      </c>
      <c r="C161" s="303"/>
      <c r="D161" s="303"/>
      <c r="E161" s="303"/>
      <c r="F161" s="297" t="str">
        <f t="shared" si="18"/>
        <v/>
      </c>
      <c r="G161" s="297" t="str">
        <f t="shared" si="19"/>
        <v/>
      </c>
      <c r="I161" s="344"/>
      <c r="J161" s="344"/>
      <c r="K161" s="344"/>
      <c r="L161" s="344"/>
      <c r="M161" s="344"/>
      <c r="N161" s="344"/>
      <c r="O161" s="344"/>
    </row>
    <row r="162" s="278" customFormat="1" ht="14.25" spans="1:15">
      <c r="A162" s="298" t="s">
        <v>277</v>
      </c>
      <c r="B162" s="309" t="s">
        <v>278</v>
      </c>
      <c r="C162" s="300">
        <f>SUM(C163:C168)</f>
        <v>110</v>
      </c>
      <c r="D162" s="300">
        <f>SUM(D163:D168)</f>
        <v>190</v>
      </c>
      <c r="E162" s="300">
        <f>SUM(E163:E168)</f>
        <v>65</v>
      </c>
      <c r="F162" s="297">
        <f t="shared" si="18"/>
        <v>59.1</v>
      </c>
      <c r="G162" s="297">
        <f t="shared" si="19"/>
        <v>34.2</v>
      </c>
      <c r="I162" s="344"/>
      <c r="J162" s="344"/>
      <c r="K162" s="344"/>
      <c r="L162" s="344"/>
      <c r="M162" s="344"/>
      <c r="N162" s="344"/>
      <c r="O162" s="344"/>
    </row>
    <row r="163" s="278" customFormat="1" ht="15" spans="1:15">
      <c r="A163" s="301" t="s">
        <v>279</v>
      </c>
      <c r="B163" s="306" t="s">
        <v>33</v>
      </c>
      <c r="C163" s="305"/>
      <c r="D163" s="304"/>
      <c r="E163" s="305"/>
      <c r="F163" s="297" t="str">
        <f t="shared" si="18"/>
        <v/>
      </c>
      <c r="G163" s="297" t="str">
        <f t="shared" si="19"/>
        <v/>
      </c>
      <c r="I163" s="344"/>
      <c r="J163" s="344"/>
      <c r="K163" s="344"/>
      <c r="L163" s="344"/>
      <c r="M163" s="344"/>
      <c r="N163" s="344"/>
      <c r="O163" s="344"/>
    </row>
    <row r="164" s="278" customFormat="1" ht="15" spans="1:15">
      <c r="A164" s="301" t="s">
        <v>280</v>
      </c>
      <c r="B164" s="306" t="s">
        <v>35</v>
      </c>
      <c r="C164" s="305"/>
      <c r="D164" s="304">
        <v>3</v>
      </c>
      <c r="E164" s="305">
        <v>5</v>
      </c>
      <c r="F164" s="297" t="str">
        <f t="shared" si="18"/>
        <v/>
      </c>
      <c r="G164" s="297">
        <f t="shared" si="19"/>
        <v>166.7</v>
      </c>
      <c r="I164" s="344"/>
      <c r="J164" s="344"/>
      <c r="K164" s="344"/>
      <c r="L164" s="344"/>
      <c r="M164" s="344"/>
      <c r="N164" s="344"/>
      <c r="O164" s="344"/>
    </row>
    <row r="165" s="278" customFormat="1" ht="15" spans="1:15">
      <c r="A165" s="301" t="s">
        <v>281</v>
      </c>
      <c r="B165" s="302" t="s">
        <v>37</v>
      </c>
      <c r="C165" s="305"/>
      <c r="D165" s="304"/>
      <c r="E165" s="305"/>
      <c r="F165" s="297" t="str">
        <f t="shared" si="18"/>
        <v/>
      </c>
      <c r="G165" s="297" t="str">
        <f t="shared" si="19"/>
        <v/>
      </c>
      <c r="I165" s="344"/>
      <c r="J165" s="344"/>
      <c r="K165" s="344"/>
      <c r="L165" s="344"/>
      <c r="M165" s="344"/>
      <c r="N165" s="344"/>
      <c r="O165" s="344"/>
    </row>
    <row r="166" s="278" customFormat="1" ht="15" spans="1:15">
      <c r="A166" s="301" t="s">
        <v>282</v>
      </c>
      <c r="B166" s="302" t="s">
        <v>283</v>
      </c>
      <c r="C166" s="305">
        <v>110</v>
      </c>
      <c r="D166" s="304">
        <v>187</v>
      </c>
      <c r="E166" s="305">
        <v>60</v>
      </c>
      <c r="F166" s="297">
        <f t="shared" si="18"/>
        <v>54.5</v>
      </c>
      <c r="G166" s="297">
        <f t="shared" si="19"/>
        <v>32.1</v>
      </c>
      <c r="I166" s="344"/>
      <c r="J166" s="344"/>
      <c r="K166" s="344"/>
      <c r="L166" s="344"/>
      <c r="M166" s="344"/>
      <c r="N166" s="344"/>
      <c r="O166" s="344"/>
    </row>
    <row r="167" s="278" customFormat="1" ht="15" spans="1:15">
      <c r="A167" s="301" t="s">
        <v>284</v>
      </c>
      <c r="B167" s="306" t="s">
        <v>51</v>
      </c>
      <c r="C167" s="305"/>
      <c r="D167" s="304"/>
      <c r="E167" s="305"/>
      <c r="F167" s="297" t="str">
        <f t="shared" si="18"/>
        <v/>
      </c>
      <c r="G167" s="297" t="str">
        <f t="shared" si="19"/>
        <v/>
      </c>
      <c r="I167" s="344"/>
      <c r="J167" s="344"/>
      <c r="K167" s="344"/>
      <c r="L167" s="344"/>
      <c r="M167" s="344"/>
      <c r="N167" s="344"/>
      <c r="O167" s="344"/>
    </row>
    <row r="168" s="278" customFormat="1" ht="15" spans="1:15">
      <c r="A168" s="301" t="s">
        <v>285</v>
      </c>
      <c r="B168" s="306" t="s">
        <v>286</v>
      </c>
      <c r="C168" s="305"/>
      <c r="D168" s="304"/>
      <c r="E168" s="305"/>
      <c r="F168" s="297" t="str">
        <f t="shared" si="18"/>
        <v/>
      </c>
      <c r="G168" s="297" t="str">
        <f t="shared" si="19"/>
        <v/>
      </c>
      <c r="I168" s="344"/>
      <c r="J168" s="344"/>
      <c r="K168" s="344"/>
      <c r="L168" s="344"/>
      <c r="M168" s="344"/>
      <c r="N168" s="344"/>
      <c r="O168" s="344"/>
    </row>
    <row r="169" s="278" customFormat="1" ht="14.25" spans="1:15">
      <c r="A169" s="298" t="s">
        <v>287</v>
      </c>
      <c r="B169" s="309" t="s">
        <v>288</v>
      </c>
      <c r="C169" s="300">
        <f>SUM(C170:C175)</f>
        <v>3716</v>
      </c>
      <c r="D169" s="300">
        <f>SUM(D170:D175)</f>
        <v>5562</v>
      </c>
      <c r="E169" s="300">
        <f>SUM(E170:E175)</f>
        <v>6452</v>
      </c>
      <c r="F169" s="297">
        <f t="shared" si="18"/>
        <v>173.6</v>
      </c>
      <c r="G169" s="297">
        <f t="shared" si="19"/>
        <v>116</v>
      </c>
      <c r="I169" s="344"/>
      <c r="J169" s="344"/>
      <c r="K169" s="344"/>
      <c r="L169" s="344"/>
      <c r="M169" s="344"/>
      <c r="N169" s="344"/>
      <c r="O169" s="344"/>
    </row>
    <row r="170" s="278" customFormat="1" ht="15" spans="1:15">
      <c r="A170" s="301" t="s">
        <v>289</v>
      </c>
      <c r="B170" s="306" t="s">
        <v>33</v>
      </c>
      <c r="C170" s="305">
        <v>1014</v>
      </c>
      <c r="D170" s="304">
        <v>2089</v>
      </c>
      <c r="E170" s="305">
        <v>2080</v>
      </c>
      <c r="F170" s="297">
        <f t="shared" si="18"/>
        <v>205.1</v>
      </c>
      <c r="G170" s="297">
        <f t="shared" si="19"/>
        <v>99.6</v>
      </c>
      <c r="I170" s="344"/>
      <c r="J170" s="344"/>
      <c r="K170" s="344"/>
      <c r="L170" s="344"/>
      <c r="M170" s="344"/>
      <c r="N170" s="344"/>
      <c r="O170" s="344"/>
    </row>
    <row r="171" s="278" customFormat="1" ht="15" spans="1:15">
      <c r="A171" s="301" t="s">
        <v>290</v>
      </c>
      <c r="B171" s="302" t="s">
        <v>35</v>
      </c>
      <c r="C171" s="305">
        <v>626</v>
      </c>
      <c r="D171" s="304">
        <v>664</v>
      </c>
      <c r="E171" s="305">
        <v>1024</v>
      </c>
      <c r="F171" s="297">
        <f t="shared" si="18"/>
        <v>163.6</v>
      </c>
      <c r="G171" s="297">
        <f t="shared" si="19"/>
        <v>154.2</v>
      </c>
      <c r="I171" s="344"/>
      <c r="J171" s="344"/>
      <c r="K171" s="344"/>
      <c r="L171" s="344"/>
      <c r="M171" s="344"/>
      <c r="N171" s="344"/>
      <c r="O171" s="344"/>
    </row>
    <row r="172" s="278" customFormat="1" ht="15" spans="1:15">
      <c r="A172" s="301" t="s">
        <v>291</v>
      </c>
      <c r="B172" s="302" t="s">
        <v>37</v>
      </c>
      <c r="C172" s="305"/>
      <c r="D172" s="304"/>
      <c r="E172" s="305"/>
      <c r="F172" s="297" t="str">
        <f t="shared" si="18"/>
        <v/>
      </c>
      <c r="G172" s="297" t="str">
        <f t="shared" si="19"/>
        <v/>
      </c>
      <c r="I172" s="344"/>
      <c r="J172" s="344"/>
      <c r="K172" s="344"/>
      <c r="L172" s="344"/>
      <c r="M172" s="344"/>
      <c r="N172" s="344"/>
      <c r="O172" s="344"/>
    </row>
    <row r="173" s="278" customFormat="1" ht="15" spans="1:15">
      <c r="A173" s="301" t="s">
        <v>292</v>
      </c>
      <c r="B173" s="302" t="s">
        <v>293</v>
      </c>
      <c r="C173" s="305">
        <v>556</v>
      </c>
      <c r="D173" s="304">
        <v>140</v>
      </c>
      <c r="E173" s="305">
        <v>852</v>
      </c>
      <c r="F173" s="297">
        <f t="shared" si="18"/>
        <v>153.2</v>
      </c>
      <c r="G173" s="297">
        <f t="shared" si="19"/>
        <v>608.6</v>
      </c>
      <c r="I173" s="344"/>
      <c r="J173" s="344"/>
      <c r="K173" s="344"/>
      <c r="L173" s="344"/>
      <c r="M173" s="344"/>
      <c r="N173" s="344"/>
      <c r="O173" s="344"/>
    </row>
    <row r="174" s="278" customFormat="1" ht="15" spans="1:15">
      <c r="A174" s="301" t="s">
        <v>294</v>
      </c>
      <c r="B174" s="306" t="s">
        <v>51</v>
      </c>
      <c r="C174" s="305"/>
      <c r="D174" s="304">
        <v>56</v>
      </c>
      <c r="E174" s="305">
        <v>100</v>
      </c>
      <c r="F174" s="297" t="str">
        <f t="shared" si="18"/>
        <v/>
      </c>
      <c r="G174" s="297">
        <f t="shared" si="19"/>
        <v>178.6</v>
      </c>
      <c r="I174" s="344"/>
      <c r="J174" s="344"/>
      <c r="K174" s="344"/>
      <c r="L174" s="344"/>
      <c r="M174" s="344"/>
      <c r="N174" s="344"/>
      <c r="O174" s="344"/>
    </row>
    <row r="175" s="278" customFormat="1" ht="15" spans="1:15">
      <c r="A175" s="301" t="s">
        <v>295</v>
      </c>
      <c r="B175" s="306" t="s">
        <v>296</v>
      </c>
      <c r="C175" s="305">
        <v>1520</v>
      </c>
      <c r="D175" s="304">
        <v>2613</v>
      </c>
      <c r="E175" s="305">
        <v>2396</v>
      </c>
      <c r="F175" s="297">
        <f t="shared" si="18"/>
        <v>157.6</v>
      </c>
      <c r="G175" s="297">
        <f t="shared" si="19"/>
        <v>91.7</v>
      </c>
      <c r="I175" s="344"/>
      <c r="J175" s="344"/>
      <c r="K175" s="344"/>
      <c r="L175" s="344"/>
      <c r="M175" s="344"/>
      <c r="N175" s="344"/>
      <c r="O175" s="344"/>
    </row>
    <row r="176" s="278" customFormat="1" ht="14.25" spans="1:15">
      <c r="A176" s="298" t="s">
        <v>297</v>
      </c>
      <c r="B176" s="309" t="s">
        <v>298</v>
      </c>
      <c r="C176" s="300">
        <f>SUM(C177:C182)</f>
        <v>2382</v>
      </c>
      <c r="D176" s="300">
        <f>SUM(D177:D182)</f>
        <v>2431</v>
      </c>
      <c r="E176" s="300">
        <f>SUM(E177:E182)</f>
        <v>1423</v>
      </c>
      <c r="F176" s="297">
        <f t="shared" si="18"/>
        <v>59.7</v>
      </c>
      <c r="G176" s="297">
        <f t="shared" si="19"/>
        <v>58.5</v>
      </c>
      <c r="I176" s="344"/>
      <c r="J176" s="344"/>
      <c r="K176" s="344"/>
      <c r="L176" s="344"/>
      <c r="M176" s="344"/>
      <c r="N176" s="344"/>
      <c r="O176" s="344"/>
    </row>
    <row r="177" s="278" customFormat="1" ht="15" spans="1:15">
      <c r="A177" s="301" t="s">
        <v>299</v>
      </c>
      <c r="B177" s="302" t="s">
        <v>33</v>
      </c>
      <c r="C177" s="305">
        <v>389</v>
      </c>
      <c r="D177" s="304">
        <v>351</v>
      </c>
      <c r="E177" s="305">
        <v>269</v>
      </c>
      <c r="F177" s="297">
        <f t="shared" si="18"/>
        <v>69.2</v>
      </c>
      <c r="G177" s="297">
        <f t="shared" si="19"/>
        <v>76.6</v>
      </c>
      <c r="I177" s="344"/>
      <c r="J177" s="344"/>
      <c r="K177" s="344"/>
      <c r="L177" s="344"/>
      <c r="M177" s="344"/>
      <c r="N177" s="344"/>
      <c r="O177" s="344"/>
    </row>
    <row r="178" s="278" customFormat="1" ht="15" spans="1:15">
      <c r="A178" s="301" t="s">
        <v>300</v>
      </c>
      <c r="B178" s="302" t="s">
        <v>35</v>
      </c>
      <c r="C178" s="305">
        <v>221</v>
      </c>
      <c r="D178" s="304">
        <v>44</v>
      </c>
      <c r="E178" s="305">
        <v>154</v>
      </c>
      <c r="F178" s="297">
        <f t="shared" si="18"/>
        <v>69.7</v>
      </c>
      <c r="G178" s="297">
        <f t="shared" si="19"/>
        <v>350</v>
      </c>
      <c r="I178" s="344"/>
      <c r="J178" s="344"/>
      <c r="K178" s="344"/>
      <c r="L178" s="344"/>
      <c r="M178" s="344"/>
      <c r="N178" s="344"/>
      <c r="O178" s="344"/>
    </row>
    <row r="179" s="278" customFormat="1" ht="15" spans="1:15">
      <c r="A179" s="301" t="s">
        <v>301</v>
      </c>
      <c r="B179" s="302" t="s">
        <v>37</v>
      </c>
      <c r="C179" s="305"/>
      <c r="D179" s="304"/>
      <c r="E179" s="305"/>
      <c r="F179" s="297" t="str">
        <f t="shared" si="18"/>
        <v/>
      </c>
      <c r="G179" s="297" t="str">
        <f t="shared" si="19"/>
        <v/>
      </c>
      <c r="I179" s="344"/>
      <c r="J179" s="344"/>
      <c r="K179" s="344"/>
      <c r="L179" s="344"/>
      <c r="M179" s="344"/>
      <c r="N179" s="344"/>
      <c r="O179" s="344"/>
    </row>
    <row r="180" s="278" customFormat="1" ht="15" spans="1:15">
      <c r="A180" s="301" t="s">
        <v>302</v>
      </c>
      <c r="B180" s="302" t="s">
        <v>303</v>
      </c>
      <c r="C180" s="305"/>
      <c r="D180" s="304"/>
      <c r="E180" s="305"/>
      <c r="F180" s="297" t="str">
        <f t="shared" si="18"/>
        <v/>
      </c>
      <c r="G180" s="297" t="str">
        <f t="shared" si="19"/>
        <v/>
      </c>
      <c r="I180" s="344"/>
      <c r="J180" s="344"/>
      <c r="K180" s="344"/>
      <c r="L180" s="344"/>
      <c r="M180" s="344"/>
      <c r="N180" s="344"/>
      <c r="O180" s="344"/>
    </row>
    <row r="181" s="278" customFormat="1" ht="15" spans="1:15">
      <c r="A181" s="301" t="s">
        <v>304</v>
      </c>
      <c r="B181" s="302" t="s">
        <v>51</v>
      </c>
      <c r="C181" s="305">
        <v>141</v>
      </c>
      <c r="D181" s="304"/>
      <c r="E181" s="305"/>
      <c r="F181" s="297">
        <f t="shared" si="18"/>
        <v>0</v>
      </c>
      <c r="G181" s="297" t="str">
        <f t="shared" si="19"/>
        <v/>
      </c>
      <c r="I181" s="344"/>
      <c r="J181" s="344"/>
      <c r="K181" s="344"/>
      <c r="L181" s="344"/>
      <c r="M181" s="344"/>
      <c r="N181" s="344"/>
      <c r="O181" s="344"/>
    </row>
    <row r="182" s="278" customFormat="1" ht="15" spans="1:15">
      <c r="A182" s="301" t="s">
        <v>305</v>
      </c>
      <c r="B182" s="306" t="s">
        <v>306</v>
      </c>
      <c r="C182" s="305">
        <v>1631</v>
      </c>
      <c r="D182" s="304">
        <v>2036</v>
      </c>
      <c r="E182" s="305">
        <v>1000</v>
      </c>
      <c r="F182" s="297">
        <f t="shared" si="18"/>
        <v>61.3</v>
      </c>
      <c r="G182" s="297">
        <f t="shared" si="19"/>
        <v>49.1</v>
      </c>
      <c r="I182" s="344"/>
      <c r="J182" s="344"/>
      <c r="K182" s="344"/>
      <c r="L182" s="344"/>
      <c r="M182" s="344"/>
      <c r="N182" s="344"/>
      <c r="O182" s="344"/>
    </row>
    <row r="183" s="278" customFormat="1" ht="14.25" spans="1:15">
      <c r="A183" s="298" t="s">
        <v>307</v>
      </c>
      <c r="B183" s="309" t="s">
        <v>308</v>
      </c>
      <c r="C183" s="300">
        <f>SUM(C184:C189)</f>
        <v>781</v>
      </c>
      <c r="D183" s="300">
        <f>SUM(D184:D189)</f>
        <v>904</v>
      </c>
      <c r="E183" s="300">
        <f>SUM(E184:E189)</f>
        <v>845</v>
      </c>
      <c r="F183" s="297">
        <f t="shared" si="18"/>
        <v>108.2</v>
      </c>
      <c r="G183" s="297">
        <f t="shared" si="19"/>
        <v>93.5</v>
      </c>
      <c r="I183" s="344"/>
      <c r="J183" s="344"/>
      <c r="K183" s="344"/>
      <c r="L183" s="344"/>
      <c r="M183" s="344"/>
      <c r="N183" s="344"/>
      <c r="O183" s="344"/>
    </row>
    <row r="184" s="278" customFormat="1" ht="15" spans="1:15">
      <c r="A184" s="301" t="s">
        <v>309</v>
      </c>
      <c r="B184" s="307" t="s">
        <v>33</v>
      </c>
      <c r="C184" s="305">
        <v>275</v>
      </c>
      <c r="D184" s="304">
        <v>297</v>
      </c>
      <c r="E184" s="305">
        <v>270</v>
      </c>
      <c r="F184" s="297">
        <f t="shared" si="18"/>
        <v>98.2</v>
      </c>
      <c r="G184" s="297">
        <f t="shared" si="19"/>
        <v>90.9</v>
      </c>
      <c r="I184" s="344"/>
      <c r="J184" s="344"/>
      <c r="K184" s="344"/>
      <c r="L184" s="344"/>
      <c r="M184" s="344"/>
      <c r="N184" s="344"/>
      <c r="O184" s="344"/>
    </row>
    <row r="185" s="278" customFormat="1" ht="15" spans="1:15">
      <c r="A185" s="301" t="s">
        <v>310</v>
      </c>
      <c r="B185" s="302" t="s">
        <v>35</v>
      </c>
      <c r="C185" s="305">
        <v>506</v>
      </c>
      <c r="D185" s="304">
        <v>310</v>
      </c>
      <c r="E185" s="305">
        <v>330</v>
      </c>
      <c r="F185" s="297">
        <f t="shared" si="18"/>
        <v>65.2</v>
      </c>
      <c r="G185" s="297">
        <f t="shared" si="19"/>
        <v>106.5</v>
      </c>
      <c r="I185" s="344"/>
      <c r="J185" s="344"/>
      <c r="K185" s="344"/>
      <c r="L185" s="344"/>
      <c r="M185" s="344"/>
      <c r="N185" s="344"/>
      <c r="O185" s="344"/>
    </row>
    <row r="186" s="278" customFormat="1" ht="15" spans="1:15">
      <c r="A186" s="301" t="s">
        <v>311</v>
      </c>
      <c r="B186" s="302" t="s">
        <v>37</v>
      </c>
      <c r="C186" s="305"/>
      <c r="D186" s="304">
        <v>5</v>
      </c>
      <c r="E186" s="305"/>
      <c r="F186" s="297" t="str">
        <f t="shared" si="18"/>
        <v/>
      </c>
      <c r="G186" s="297">
        <f t="shared" si="19"/>
        <v>0</v>
      </c>
      <c r="I186" s="344"/>
      <c r="J186" s="344"/>
      <c r="K186" s="344"/>
      <c r="L186" s="344"/>
      <c r="M186" s="344"/>
      <c r="N186" s="344"/>
      <c r="O186" s="344"/>
    </row>
    <row r="187" s="278" customFormat="1" ht="15" spans="1:15">
      <c r="A187" s="301" t="s">
        <v>312</v>
      </c>
      <c r="B187" s="302" t="s">
        <v>313</v>
      </c>
      <c r="C187" s="305"/>
      <c r="D187" s="304">
        <v>10</v>
      </c>
      <c r="E187" s="305">
        <v>5</v>
      </c>
      <c r="F187" s="297" t="str">
        <f t="shared" si="18"/>
        <v/>
      </c>
      <c r="G187" s="297">
        <f t="shared" si="19"/>
        <v>50</v>
      </c>
      <c r="I187" s="344"/>
      <c r="J187" s="344"/>
      <c r="K187" s="344"/>
      <c r="L187" s="344"/>
      <c r="M187" s="344"/>
      <c r="N187" s="344"/>
      <c r="O187" s="344"/>
    </row>
    <row r="188" s="278" customFormat="1" ht="15" spans="1:15">
      <c r="A188" s="301" t="s">
        <v>314</v>
      </c>
      <c r="B188" s="302" t="s">
        <v>51</v>
      </c>
      <c r="C188" s="305"/>
      <c r="D188" s="304"/>
      <c r="E188" s="305"/>
      <c r="F188" s="297" t="str">
        <f t="shared" si="18"/>
        <v/>
      </c>
      <c r="G188" s="297" t="str">
        <f t="shared" si="19"/>
        <v/>
      </c>
      <c r="I188" s="344"/>
      <c r="J188" s="344"/>
      <c r="K188" s="344"/>
      <c r="L188" s="344"/>
      <c r="M188" s="344"/>
      <c r="N188" s="344"/>
      <c r="O188" s="344"/>
    </row>
    <row r="189" s="278" customFormat="1" ht="15" spans="1:15">
      <c r="A189" s="301" t="s">
        <v>315</v>
      </c>
      <c r="B189" s="306" t="s">
        <v>316</v>
      </c>
      <c r="C189" s="305"/>
      <c r="D189" s="304">
        <v>282</v>
      </c>
      <c r="E189" s="305">
        <v>240</v>
      </c>
      <c r="F189" s="297" t="str">
        <f t="shared" si="18"/>
        <v/>
      </c>
      <c r="G189" s="297">
        <f t="shared" si="19"/>
        <v>85.1</v>
      </c>
      <c r="I189" s="344"/>
      <c r="J189" s="344"/>
      <c r="K189" s="344"/>
      <c r="L189" s="344"/>
      <c r="M189" s="344"/>
      <c r="N189" s="344"/>
      <c r="O189" s="344"/>
    </row>
    <row r="190" s="343" customFormat="1" ht="14.25" spans="1:15">
      <c r="A190" s="345" t="s">
        <v>317</v>
      </c>
      <c r="B190" s="309" t="s">
        <v>318</v>
      </c>
      <c r="C190" s="300">
        <f>SUM(C191:C197)</f>
        <v>389</v>
      </c>
      <c r="D190" s="300">
        <f>SUM(D191:D197)</f>
        <v>557</v>
      </c>
      <c r="E190" s="300">
        <f>SUM(E191:E197)</f>
        <v>495</v>
      </c>
      <c r="F190" s="346">
        <f t="shared" si="18"/>
        <v>127.2</v>
      </c>
      <c r="G190" s="346">
        <f t="shared" si="19"/>
        <v>88.9</v>
      </c>
      <c r="I190" s="344"/>
      <c r="J190" s="344"/>
      <c r="K190" s="344"/>
      <c r="L190" s="344"/>
      <c r="M190" s="344"/>
      <c r="N190" s="344"/>
      <c r="O190" s="344"/>
    </row>
    <row r="191" s="278" customFormat="1" ht="15" spans="1:15">
      <c r="A191" s="301" t="s">
        <v>319</v>
      </c>
      <c r="B191" s="306" t="s">
        <v>33</v>
      </c>
      <c r="C191" s="305">
        <v>222</v>
      </c>
      <c r="D191" s="304">
        <v>268</v>
      </c>
      <c r="E191" s="305">
        <v>260</v>
      </c>
      <c r="F191" s="297">
        <f t="shared" si="18"/>
        <v>117.1</v>
      </c>
      <c r="G191" s="297">
        <f t="shared" si="19"/>
        <v>97</v>
      </c>
      <c r="I191" s="344"/>
      <c r="J191" s="344"/>
      <c r="K191" s="344"/>
      <c r="L191" s="344"/>
      <c r="M191" s="344"/>
      <c r="N191" s="344"/>
      <c r="O191" s="344"/>
    </row>
    <row r="192" s="278" customFormat="1" ht="15" spans="1:15">
      <c r="A192" s="301" t="s">
        <v>320</v>
      </c>
      <c r="B192" s="302" t="s">
        <v>35</v>
      </c>
      <c r="C192" s="305">
        <v>167</v>
      </c>
      <c r="D192" s="304">
        <v>214</v>
      </c>
      <c r="E192" s="305">
        <v>215</v>
      </c>
      <c r="F192" s="297">
        <f t="shared" si="18"/>
        <v>128.7</v>
      </c>
      <c r="G192" s="297">
        <f t="shared" si="19"/>
        <v>100.5</v>
      </c>
      <c r="I192" s="344"/>
      <c r="J192" s="344"/>
      <c r="K192" s="344"/>
      <c r="L192" s="344"/>
      <c r="M192" s="344"/>
      <c r="N192" s="344"/>
      <c r="O192" s="344"/>
    </row>
    <row r="193" s="278" customFormat="1" ht="15" spans="1:15">
      <c r="A193" s="301" t="s">
        <v>321</v>
      </c>
      <c r="B193" s="302" t="s">
        <v>37</v>
      </c>
      <c r="C193" s="305"/>
      <c r="D193" s="304"/>
      <c r="E193" s="305"/>
      <c r="F193" s="297" t="str">
        <f t="shared" si="18"/>
        <v/>
      </c>
      <c r="G193" s="297" t="str">
        <f t="shared" si="19"/>
        <v/>
      </c>
      <c r="I193" s="344"/>
      <c r="J193" s="344"/>
      <c r="K193" s="344"/>
      <c r="L193" s="344"/>
      <c r="M193" s="344"/>
      <c r="N193" s="344"/>
      <c r="O193" s="344"/>
    </row>
    <row r="194" s="278" customFormat="1" ht="15" spans="1:15">
      <c r="A194" s="301" t="s">
        <v>322</v>
      </c>
      <c r="B194" s="302" t="s">
        <v>323</v>
      </c>
      <c r="C194" s="305"/>
      <c r="D194" s="304">
        <v>75</v>
      </c>
      <c r="E194" s="305">
        <v>20</v>
      </c>
      <c r="F194" s="297" t="str">
        <f t="shared" si="18"/>
        <v/>
      </c>
      <c r="G194" s="297">
        <f t="shared" si="19"/>
        <v>26.7</v>
      </c>
      <c r="I194" s="344"/>
      <c r="J194" s="344"/>
      <c r="K194" s="344"/>
      <c r="L194" s="344"/>
      <c r="M194" s="344"/>
      <c r="N194" s="344"/>
      <c r="O194" s="344"/>
    </row>
    <row r="195" s="278" customFormat="1" ht="15" spans="1:15">
      <c r="A195" s="301" t="s">
        <v>324</v>
      </c>
      <c r="B195" s="302" t="s">
        <v>325</v>
      </c>
      <c r="C195" s="305"/>
      <c r="D195" s="304"/>
      <c r="E195" s="305"/>
      <c r="F195" s="297" t="str">
        <f t="shared" si="18"/>
        <v/>
      </c>
      <c r="G195" s="297" t="str">
        <f t="shared" si="19"/>
        <v/>
      </c>
      <c r="I195" s="344"/>
      <c r="J195" s="344"/>
      <c r="K195" s="344"/>
      <c r="L195" s="344"/>
      <c r="M195" s="344"/>
      <c r="N195" s="344"/>
      <c r="O195" s="344"/>
    </row>
    <row r="196" s="278" customFormat="1" ht="15" spans="1:15">
      <c r="A196" s="301" t="s">
        <v>326</v>
      </c>
      <c r="B196" s="302" t="s">
        <v>51</v>
      </c>
      <c r="C196" s="305"/>
      <c r="D196" s="304"/>
      <c r="E196" s="305"/>
      <c r="F196" s="297" t="str">
        <f t="shared" si="18"/>
        <v/>
      </c>
      <c r="G196" s="297" t="str">
        <f t="shared" si="19"/>
        <v/>
      </c>
      <c r="I196" s="344"/>
      <c r="J196" s="344"/>
      <c r="K196" s="344"/>
      <c r="L196" s="344"/>
      <c r="M196" s="344"/>
      <c r="N196" s="344"/>
      <c r="O196" s="344"/>
    </row>
    <row r="197" s="278" customFormat="1" ht="15" spans="1:15">
      <c r="A197" s="301" t="s">
        <v>327</v>
      </c>
      <c r="B197" s="306" t="s">
        <v>328</v>
      </c>
      <c r="C197" s="305"/>
      <c r="D197" s="304"/>
      <c r="E197" s="305"/>
      <c r="F197" s="297" t="str">
        <f t="shared" si="18"/>
        <v/>
      </c>
      <c r="G197" s="297" t="str">
        <f t="shared" si="19"/>
        <v/>
      </c>
      <c r="I197" s="344"/>
      <c r="J197" s="344"/>
      <c r="K197" s="344"/>
      <c r="L197" s="344"/>
      <c r="M197" s="344"/>
      <c r="N197" s="344"/>
      <c r="O197" s="344"/>
    </row>
    <row r="198" s="278" customFormat="1" ht="14.25" spans="1:15">
      <c r="A198" s="298" t="s">
        <v>329</v>
      </c>
      <c r="B198" s="309" t="s">
        <v>330</v>
      </c>
      <c r="C198" s="300">
        <f>SUM(C199:C203)</f>
        <v>0</v>
      </c>
      <c r="D198" s="300">
        <f>SUM(D199:D203)</f>
        <v>0</v>
      </c>
      <c r="E198" s="300">
        <f>SUM(E199:E203)</f>
        <v>0</v>
      </c>
      <c r="F198" s="297" t="str">
        <f t="shared" ref="F198:F203" si="20">IF(C198=0,"",ROUND(E198/C198*100,1))</f>
        <v/>
      </c>
      <c r="G198" s="297" t="str">
        <f t="shared" ref="G198:G203" si="21">IF(D198=0,"",ROUND(E198/D198*100,1))</f>
        <v/>
      </c>
      <c r="I198" s="344"/>
      <c r="J198" s="344"/>
      <c r="K198" s="344"/>
      <c r="L198" s="344"/>
      <c r="M198" s="344"/>
      <c r="N198" s="344"/>
      <c r="O198" s="344"/>
    </row>
    <row r="199" s="278" customFormat="1" ht="14.25" spans="1:15">
      <c r="A199" s="301" t="s">
        <v>331</v>
      </c>
      <c r="B199" s="306" t="s">
        <v>33</v>
      </c>
      <c r="C199" s="303"/>
      <c r="D199" s="303"/>
      <c r="E199" s="303"/>
      <c r="F199" s="297" t="str">
        <f t="shared" si="20"/>
        <v/>
      </c>
      <c r="G199" s="297" t="str">
        <f t="shared" si="21"/>
        <v/>
      </c>
      <c r="I199" s="344"/>
      <c r="J199" s="344"/>
      <c r="K199" s="344"/>
      <c r="L199" s="344"/>
      <c r="M199" s="344"/>
      <c r="N199" s="344"/>
      <c r="O199" s="344"/>
    </row>
    <row r="200" s="278" customFormat="1" ht="14.25" spans="1:15">
      <c r="A200" s="301" t="s">
        <v>332</v>
      </c>
      <c r="B200" s="307" t="s">
        <v>35</v>
      </c>
      <c r="C200" s="303"/>
      <c r="D200" s="303"/>
      <c r="E200" s="303"/>
      <c r="F200" s="297" t="str">
        <f t="shared" si="20"/>
        <v/>
      </c>
      <c r="G200" s="297" t="str">
        <f t="shared" si="21"/>
        <v/>
      </c>
      <c r="I200" s="344"/>
      <c r="J200" s="344"/>
      <c r="K200" s="344"/>
      <c r="L200" s="344"/>
      <c r="M200" s="344"/>
      <c r="N200" s="344"/>
      <c r="O200" s="344"/>
    </row>
    <row r="201" s="278" customFormat="1" ht="14.25" spans="1:15">
      <c r="A201" s="301" t="s">
        <v>333</v>
      </c>
      <c r="B201" s="302" t="s">
        <v>37</v>
      </c>
      <c r="C201" s="318"/>
      <c r="D201" s="318"/>
      <c r="E201" s="318"/>
      <c r="F201" s="297" t="str">
        <f t="shared" si="20"/>
        <v/>
      </c>
      <c r="G201" s="297" t="str">
        <f t="shared" si="21"/>
        <v/>
      </c>
      <c r="I201" s="344"/>
      <c r="J201" s="344"/>
      <c r="K201" s="344"/>
      <c r="L201" s="344"/>
      <c r="M201" s="344"/>
      <c r="N201" s="344"/>
      <c r="O201" s="344"/>
    </row>
    <row r="202" s="278" customFormat="1" ht="14.25" spans="1:15">
      <c r="A202" s="301" t="s">
        <v>334</v>
      </c>
      <c r="B202" s="302" t="s">
        <v>51</v>
      </c>
      <c r="C202" s="318"/>
      <c r="D202" s="318"/>
      <c r="E202" s="318"/>
      <c r="F202" s="297" t="str">
        <f t="shared" si="20"/>
        <v/>
      </c>
      <c r="G202" s="297" t="str">
        <f t="shared" si="21"/>
        <v/>
      </c>
      <c r="I202" s="344"/>
      <c r="J202" s="344"/>
      <c r="K202" s="344"/>
      <c r="L202" s="344"/>
      <c r="M202" s="344"/>
      <c r="N202" s="344"/>
      <c r="O202" s="344"/>
    </row>
    <row r="203" s="278" customFormat="1" ht="14.25" spans="1:15">
      <c r="A203" s="301" t="s">
        <v>335</v>
      </c>
      <c r="B203" s="302" t="s">
        <v>336</v>
      </c>
      <c r="C203" s="318"/>
      <c r="D203" s="318"/>
      <c r="E203" s="318"/>
      <c r="F203" s="297" t="str">
        <f t="shared" si="20"/>
        <v/>
      </c>
      <c r="G203" s="297" t="str">
        <f t="shared" si="21"/>
        <v/>
      </c>
      <c r="I203" s="344"/>
      <c r="J203" s="344"/>
      <c r="K203" s="344"/>
      <c r="L203" s="344"/>
      <c r="M203" s="344"/>
      <c r="N203" s="344"/>
      <c r="O203" s="344"/>
    </row>
    <row r="204" s="278" customFormat="1" ht="14.25" spans="1:15">
      <c r="A204" s="298" t="s">
        <v>337</v>
      </c>
      <c r="B204" s="309" t="s">
        <v>338</v>
      </c>
      <c r="C204" s="320">
        <f>SUM(C205:C209)</f>
        <v>0</v>
      </c>
      <c r="D204" s="320">
        <f>SUM(D205:D209)</f>
        <v>0</v>
      </c>
      <c r="E204" s="320">
        <f>SUM(E205:E209)</f>
        <v>0</v>
      </c>
      <c r="F204" s="297"/>
      <c r="G204" s="297"/>
      <c r="I204" s="344"/>
      <c r="J204" s="344"/>
      <c r="K204" s="344"/>
      <c r="L204" s="344"/>
      <c r="M204" s="344"/>
      <c r="N204" s="344"/>
      <c r="O204" s="344"/>
    </row>
    <row r="205" s="278" customFormat="1" ht="14.25" spans="1:15">
      <c r="A205" s="301" t="s">
        <v>339</v>
      </c>
      <c r="B205" s="306" t="s">
        <v>33</v>
      </c>
      <c r="C205" s="318"/>
      <c r="D205" s="318"/>
      <c r="E205" s="318"/>
      <c r="F205" s="297"/>
      <c r="G205" s="297"/>
      <c r="I205" s="344"/>
      <c r="J205" s="344"/>
      <c r="K205" s="344"/>
      <c r="L205" s="344"/>
      <c r="M205" s="344"/>
      <c r="N205" s="344"/>
      <c r="O205" s="344"/>
    </row>
    <row r="206" s="278" customFormat="1" ht="14.25" spans="1:15">
      <c r="A206" s="301" t="s">
        <v>340</v>
      </c>
      <c r="B206" s="306" t="s">
        <v>35</v>
      </c>
      <c r="C206" s="318"/>
      <c r="D206" s="318"/>
      <c r="E206" s="318"/>
      <c r="F206" s="297"/>
      <c r="G206" s="297"/>
      <c r="I206" s="344"/>
      <c r="J206" s="344"/>
      <c r="K206" s="344"/>
      <c r="L206" s="344"/>
      <c r="M206" s="344"/>
      <c r="N206" s="344"/>
      <c r="O206" s="344"/>
    </row>
    <row r="207" s="278" customFormat="1" ht="14.25" spans="1:15">
      <c r="A207" s="301" t="s">
        <v>341</v>
      </c>
      <c r="B207" s="302" t="s">
        <v>37</v>
      </c>
      <c r="C207" s="318"/>
      <c r="D207" s="318"/>
      <c r="E207" s="318"/>
      <c r="F207" s="297"/>
      <c r="G207" s="297"/>
      <c r="I207" s="344"/>
      <c r="J207" s="344"/>
      <c r="K207" s="344"/>
      <c r="L207" s="344"/>
      <c r="M207" s="344"/>
      <c r="N207" s="344"/>
      <c r="O207" s="344"/>
    </row>
    <row r="208" s="278" customFormat="1" ht="14.25" spans="1:15">
      <c r="A208" s="301" t="s">
        <v>342</v>
      </c>
      <c r="B208" s="302" t="s">
        <v>51</v>
      </c>
      <c r="C208" s="318"/>
      <c r="D208" s="318"/>
      <c r="E208" s="318"/>
      <c r="F208" s="297"/>
      <c r="G208" s="297"/>
      <c r="I208" s="344"/>
      <c r="J208" s="344"/>
      <c r="K208" s="344"/>
      <c r="L208" s="344"/>
      <c r="M208" s="344"/>
      <c r="N208" s="344"/>
      <c r="O208" s="344"/>
    </row>
    <row r="209" s="278" customFormat="1" ht="14.25" spans="1:15">
      <c r="A209" s="301" t="s">
        <v>343</v>
      </c>
      <c r="B209" s="302" t="s">
        <v>344</v>
      </c>
      <c r="C209" s="318"/>
      <c r="D209" s="318"/>
      <c r="E209" s="318"/>
      <c r="F209" s="297"/>
      <c r="G209" s="297"/>
      <c r="I209" s="344"/>
      <c r="J209" s="344"/>
      <c r="K209" s="344"/>
      <c r="L209" s="344"/>
      <c r="M209" s="344"/>
      <c r="N209" s="344"/>
      <c r="O209" s="344"/>
    </row>
    <row r="210" s="278" customFormat="1" ht="14.25" spans="1:15">
      <c r="A210" s="298" t="s">
        <v>345</v>
      </c>
      <c r="B210" s="299" t="s">
        <v>346</v>
      </c>
      <c r="C210" s="320">
        <f>SUM(C211:C216)</f>
        <v>0</v>
      </c>
      <c r="D210" s="320">
        <f>SUM(D211:D216)</f>
        <v>0</v>
      </c>
      <c r="E210" s="320">
        <f>SUM(E211:E216)</f>
        <v>0</v>
      </c>
      <c r="F210" s="297"/>
      <c r="G210" s="297"/>
      <c r="I210" s="344"/>
      <c r="J210" s="344"/>
      <c r="K210" s="344"/>
      <c r="L210" s="344"/>
      <c r="M210" s="344"/>
      <c r="N210" s="344"/>
      <c r="O210" s="344"/>
    </row>
    <row r="211" s="278" customFormat="1" ht="14.25" spans="1:15">
      <c r="A211" s="301" t="s">
        <v>347</v>
      </c>
      <c r="B211" s="302" t="s">
        <v>33</v>
      </c>
      <c r="C211" s="318"/>
      <c r="D211" s="318"/>
      <c r="E211" s="318"/>
      <c r="F211" s="297"/>
      <c r="G211" s="297"/>
      <c r="I211" s="344"/>
      <c r="J211" s="344"/>
      <c r="K211" s="344"/>
      <c r="L211" s="344"/>
      <c r="M211" s="344"/>
      <c r="N211" s="344"/>
      <c r="O211" s="344"/>
    </row>
    <row r="212" s="278" customFormat="1" ht="14.25" spans="1:15">
      <c r="A212" s="301" t="s">
        <v>348</v>
      </c>
      <c r="B212" s="302" t="s">
        <v>35</v>
      </c>
      <c r="C212" s="318"/>
      <c r="D212" s="318"/>
      <c r="E212" s="318"/>
      <c r="F212" s="297" t="str">
        <f t="shared" ref="F212:F238" si="22">IF(C212=0,"",ROUND(E212/C212*100,1))</f>
        <v/>
      </c>
      <c r="G212" s="297" t="str">
        <f t="shared" ref="G212:G224" si="23">IF(D212=0,"",ROUND(E212/D212*100,1))</f>
        <v/>
      </c>
      <c r="I212" s="344"/>
      <c r="J212" s="344"/>
      <c r="K212" s="344"/>
      <c r="L212" s="344"/>
      <c r="M212" s="344"/>
      <c r="N212" s="344"/>
      <c r="O212" s="344"/>
    </row>
    <row r="213" s="278" customFormat="1" ht="14.25" spans="1:15">
      <c r="A213" s="301" t="s">
        <v>349</v>
      </c>
      <c r="B213" s="302" t="s">
        <v>37</v>
      </c>
      <c r="C213" s="318"/>
      <c r="D213" s="318"/>
      <c r="E213" s="318"/>
      <c r="F213" s="297" t="str">
        <f t="shared" si="22"/>
        <v/>
      </c>
      <c r="G213" s="297" t="str">
        <f t="shared" si="23"/>
        <v/>
      </c>
      <c r="I213" s="344"/>
      <c r="J213" s="344"/>
      <c r="K213" s="344"/>
      <c r="L213" s="344"/>
      <c r="M213" s="344"/>
      <c r="N213" s="344"/>
      <c r="O213" s="344"/>
    </row>
    <row r="214" s="278" customFormat="1" ht="14.25" spans="1:15">
      <c r="A214" s="301" t="s">
        <v>350</v>
      </c>
      <c r="B214" s="302" t="s">
        <v>351</v>
      </c>
      <c r="C214" s="318"/>
      <c r="D214" s="318"/>
      <c r="E214" s="318"/>
      <c r="F214" s="297" t="str">
        <f t="shared" si="22"/>
        <v/>
      </c>
      <c r="G214" s="297" t="str">
        <f t="shared" si="23"/>
        <v/>
      </c>
      <c r="I214" s="344"/>
      <c r="J214" s="344"/>
      <c r="K214" s="344"/>
      <c r="L214" s="344"/>
      <c r="M214" s="344"/>
      <c r="N214" s="344"/>
      <c r="O214" s="344"/>
    </row>
    <row r="215" s="278" customFormat="1" ht="14.25" spans="1:15">
      <c r="A215" s="301" t="s">
        <v>352</v>
      </c>
      <c r="B215" s="302" t="s">
        <v>51</v>
      </c>
      <c r="C215" s="318"/>
      <c r="D215" s="318"/>
      <c r="E215" s="318"/>
      <c r="F215" s="297" t="str">
        <f t="shared" si="22"/>
        <v/>
      </c>
      <c r="G215" s="297" t="str">
        <f t="shared" si="23"/>
        <v/>
      </c>
      <c r="I215" s="344"/>
      <c r="J215" s="344"/>
      <c r="K215" s="344"/>
      <c r="L215" s="344"/>
      <c r="M215" s="344"/>
      <c r="N215" s="344"/>
      <c r="O215" s="344"/>
    </row>
    <row r="216" s="278" customFormat="1" ht="14.25" spans="1:15">
      <c r="A216" s="301" t="s">
        <v>353</v>
      </c>
      <c r="B216" s="302" t="s">
        <v>354</v>
      </c>
      <c r="C216" s="318"/>
      <c r="D216" s="318"/>
      <c r="E216" s="318"/>
      <c r="F216" s="297" t="str">
        <f t="shared" si="22"/>
        <v/>
      </c>
      <c r="G216" s="297" t="str">
        <f t="shared" si="23"/>
        <v/>
      </c>
      <c r="I216" s="344"/>
      <c r="J216" s="344"/>
      <c r="K216" s="344"/>
      <c r="L216" s="344"/>
      <c r="M216" s="344"/>
      <c r="N216" s="344"/>
      <c r="O216" s="344"/>
    </row>
    <row r="217" s="278" customFormat="1" ht="14.25" spans="1:15">
      <c r="A217" s="298" t="s">
        <v>355</v>
      </c>
      <c r="B217" s="299" t="s">
        <v>356</v>
      </c>
      <c r="C217" s="320">
        <f>SUM(C218:C231)</f>
        <v>2335</v>
      </c>
      <c r="D217" s="320">
        <f>SUM(D218:D231)</f>
        <v>2271</v>
      </c>
      <c r="E217" s="320">
        <f>SUM(E218:E231)</f>
        <v>2676</v>
      </c>
      <c r="F217" s="297">
        <f t="shared" si="22"/>
        <v>114.6</v>
      </c>
      <c r="G217" s="297">
        <f t="shared" si="23"/>
        <v>117.8</v>
      </c>
      <c r="I217" s="344"/>
      <c r="J217" s="344"/>
      <c r="K217" s="344"/>
      <c r="L217" s="344"/>
      <c r="M217" s="344"/>
      <c r="N217" s="344"/>
      <c r="O217" s="344"/>
    </row>
    <row r="218" s="278" customFormat="1" ht="15" spans="1:15">
      <c r="A218" s="301" t="s">
        <v>357</v>
      </c>
      <c r="B218" s="302" t="s">
        <v>33</v>
      </c>
      <c r="C218" s="305">
        <v>1349</v>
      </c>
      <c r="D218" s="304">
        <v>1406</v>
      </c>
      <c r="E218" s="305">
        <v>1500</v>
      </c>
      <c r="F218" s="297">
        <f t="shared" si="22"/>
        <v>111.2</v>
      </c>
      <c r="G218" s="297">
        <f t="shared" si="23"/>
        <v>106.7</v>
      </c>
      <c r="I218" s="344"/>
      <c r="J218" s="344"/>
      <c r="K218" s="344"/>
      <c r="L218" s="344"/>
      <c r="M218" s="344"/>
      <c r="N218" s="344"/>
      <c r="O218" s="344"/>
    </row>
    <row r="219" s="278" customFormat="1" ht="15" spans="1:15">
      <c r="A219" s="301" t="s">
        <v>358</v>
      </c>
      <c r="B219" s="302" t="s">
        <v>35</v>
      </c>
      <c r="C219" s="305">
        <v>816</v>
      </c>
      <c r="D219" s="304">
        <v>616</v>
      </c>
      <c r="E219" s="305">
        <v>816</v>
      </c>
      <c r="F219" s="297">
        <f t="shared" si="22"/>
        <v>100</v>
      </c>
      <c r="G219" s="297">
        <f t="shared" si="23"/>
        <v>132.5</v>
      </c>
      <c r="I219" s="344"/>
      <c r="J219" s="344"/>
      <c r="K219" s="344"/>
      <c r="L219" s="344"/>
      <c r="M219" s="344"/>
      <c r="N219" s="344"/>
      <c r="O219" s="344"/>
    </row>
    <row r="220" s="278" customFormat="1" ht="15" spans="1:15">
      <c r="A220" s="301" t="s">
        <v>359</v>
      </c>
      <c r="B220" s="302" t="s">
        <v>37</v>
      </c>
      <c r="C220" s="305"/>
      <c r="D220" s="304"/>
      <c r="E220" s="305"/>
      <c r="F220" s="297" t="str">
        <f t="shared" si="22"/>
        <v/>
      </c>
      <c r="G220" s="297" t="str">
        <f t="shared" si="23"/>
        <v/>
      </c>
      <c r="I220" s="344"/>
      <c r="J220" s="344"/>
      <c r="K220" s="344"/>
      <c r="L220" s="344"/>
      <c r="M220" s="344"/>
      <c r="N220" s="344"/>
      <c r="O220" s="344"/>
    </row>
    <row r="221" s="278" customFormat="1" ht="15" spans="1:15">
      <c r="A221" s="301" t="s">
        <v>360</v>
      </c>
      <c r="B221" s="302" t="s">
        <v>361</v>
      </c>
      <c r="C221" s="305"/>
      <c r="D221" s="304"/>
      <c r="E221" s="305"/>
      <c r="F221" s="297" t="str">
        <f t="shared" si="22"/>
        <v/>
      </c>
      <c r="G221" s="297" t="str">
        <f t="shared" si="23"/>
        <v/>
      </c>
      <c r="I221" s="344"/>
      <c r="J221" s="344"/>
      <c r="K221" s="344"/>
      <c r="L221" s="344"/>
      <c r="M221" s="344"/>
      <c r="N221" s="344"/>
      <c r="O221" s="344"/>
    </row>
    <row r="222" s="278" customFormat="1" ht="15" spans="1:15">
      <c r="A222" s="301" t="s">
        <v>362</v>
      </c>
      <c r="B222" s="302" t="s">
        <v>363</v>
      </c>
      <c r="C222" s="305"/>
      <c r="D222" s="304">
        <v>9</v>
      </c>
      <c r="E222" s="305">
        <v>5</v>
      </c>
      <c r="F222" s="297" t="str">
        <f t="shared" si="22"/>
        <v/>
      </c>
      <c r="G222" s="297">
        <f t="shared" si="23"/>
        <v>55.6</v>
      </c>
      <c r="I222" s="344"/>
      <c r="J222" s="344"/>
      <c r="K222" s="344"/>
      <c r="L222" s="344"/>
      <c r="M222" s="344"/>
      <c r="N222" s="344"/>
      <c r="O222" s="344"/>
    </row>
    <row r="223" s="278" customFormat="1" ht="15" spans="1:15">
      <c r="A223" s="301" t="s">
        <v>364</v>
      </c>
      <c r="B223" s="302" t="s">
        <v>134</v>
      </c>
      <c r="C223" s="305"/>
      <c r="D223" s="304"/>
      <c r="E223" s="305"/>
      <c r="F223" s="297" t="str">
        <f t="shared" si="22"/>
        <v/>
      </c>
      <c r="G223" s="297" t="str">
        <f t="shared" si="23"/>
        <v/>
      </c>
      <c r="I223" s="344"/>
      <c r="J223" s="344"/>
      <c r="K223" s="344"/>
      <c r="L223" s="344"/>
      <c r="M223" s="344"/>
      <c r="N223" s="344"/>
      <c r="O223" s="344"/>
    </row>
    <row r="224" s="278" customFormat="1" ht="15" spans="1:15">
      <c r="A224" s="301" t="s">
        <v>365</v>
      </c>
      <c r="B224" s="302" t="s">
        <v>366</v>
      </c>
      <c r="C224" s="305"/>
      <c r="D224" s="304"/>
      <c r="E224" s="305"/>
      <c r="F224" s="297" t="str">
        <f t="shared" si="22"/>
        <v/>
      </c>
      <c r="G224" s="297" t="str">
        <f t="shared" si="23"/>
        <v/>
      </c>
      <c r="I224" s="344"/>
      <c r="J224" s="344"/>
      <c r="K224" s="344"/>
      <c r="L224" s="344"/>
      <c r="M224" s="344"/>
      <c r="N224" s="344"/>
      <c r="O224" s="344"/>
    </row>
    <row r="225" s="278" customFormat="1" ht="15" spans="1:15">
      <c r="A225" s="301" t="s">
        <v>367</v>
      </c>
      <c r="B225" s="302" t="s">
        <v>368</v>
      </c>
      <c r="C225" s="305"/>
      <c r="D225" s="304">
        <v>3</v>
      </c>
      <c r="E225" s="305"/>
      <c r="F225" s="297" t="str">
        <f t="shared" si="22"/>
        <v/>
      </c>
      <c r="G225" s="297"/>
      <c r="I225" s="344"/>
      <c r="J225" s="344"/>
      <c r="K225" s="344"/>
      <c r="L225" s="344"/>
      <c r="M225" s="344"/>
      <c r="N225" s="344"/>
      <c r="O225" s="344"/>
    </row>
    <row r="226" s="278" customFormat="1" ht="15" spans="1:15">
      <c r="A226" s="301" t="s">
        <v>369</v>
      </c>
      <c r="B226" s="302" t="s">
        <v>370</v>
      </c>
      <c r="C226" s="305"/>
      <c r="D226" s="304"/>
      <c r="E226" s="305"/>
      <c r="F226" s="297" t="str">
        <f t="shared" si="22"/>
        <v/>
      </c>
      <c r="G226" s="297" t="str">
        <f t="shared" ref="G226:G238" si="24">IF(D226=0,"",ROUND(E226/D226*100,1))</f>
        <v/>
      </c>
      <c r="I226" s="344"/>
      <c r="J226" s="344"/>
      <c r="K226" s="344"/>
      <c r="L226" s="344"/>
      <c r="M226" s="344"/>
      <c r="N226" s="344"/>
      <c r="O226" s="344"/>
    </row>
    <row r="227" s="278" customFormat="1" ht="15" spans="1:15">
      <c r="A227" s="301" t="s">
        <v>371</v>
      </c>
      <c r="B227" s="302" t="s">
        <v>372</v>
      </c>
      <c r="C227" s="305"/>
      <c r="D227" s="304"/>
      <c r="E227" s="305"/>
      <c r="F227" s="297" t="str">
        <f t="shared" si="22"/>
        <v/>
      </c>
      <c r="G227" s="297" t="str">
        <f t="shared" si="24"/>
        <v/>
      </c>
      <c r="I227" s="344"/>
      <c r="J227" s="344"/>
      <c r="K227" s="344"/>
      <c r="L227" s="344"/>
      <c r="M227" s="344"/>
      <c r="N227" s="344"/>
      <c r="O227" s="344"/>
    </row>
    <row r="228" s="278" customFormat="1" ht="15" spans="1:15">
      <c r="A228" s="301" t="s">
        <v>373</v>
      </c>
      <c r="B228" s="302" t="s">
        <v>374</v>
      </c>
      <c r="C228" s="305"/>
      <c r="D228" s="304"/>
      <c r="E228" s="305"/>
      <c r="F228" s="297" t="str">
        <f t="shared" si="22"/>
        <v/>
      </c>
      <c r="G228" s="297" t="str">
        <f t="shared" si="24"/>
        <v/>
      </c>
      <c r="I228" s="344"/>
      <c r="J228" s="344"/>
      <c r="K228" s="344"/>
      <c r="L228" s="344"/>
      <c r="M228" s="344"/>
      <c r="N228" s="344"/>
      <c r="O228" s="344"/>
    </row>
    <row r="229" s="278" customFormat="1" ht="15" spans="1:15">
      <c r="A229" s="301" t="s">
        <v>375</v>
      </c>
      <c r="B229" s="302" t="s">
        <v>376</v>
      </c>
      <c r="C229" s="305"/>
      <c r="D229" s="304">
        <v>3</v>
      </c>
      <c r="E229" s="305"/>
      <c r="F229" s="297" t="str">
        <f t="shared" si="22"/>
        <v/>
      </c>
      <c r="G229" s="297">
        <f t="shared" si="24"/>
        <v>0</v>
      </c>
      <c r="I229" s="344"/>
      <c r="J229" s="344"/>
      <c r="K229" s="344"/>
      <c r="L229" s="344"/>
      <c r="M229" s="344"/>
      <c r="N229" s="344"/>
      <c r="O229" s="344"/>
    </row>
    <row r="230" s="278" customFormat="1" ht="15" spans="1:15">
      <c r="A230" s="301" t="s">
        <v>377</v>
      </c>
      <c r="B230" s="302" t="s">
        <v>51</v>
      </c>
      <c r="C230" s="305"/>
      <c r="D230" s="304"/>
      <c r="E230" s="305"/>
      <c r="F230" s="297" t="str">
        <f t="shared" si="22"/>
        <v/>
      </c>
      <c r="G230" s="297" t="str">
        <f t="shared" si="24"/>
        <v/>
      </c>
      <c r="I230" s="344"/>
      <c r="J230" s="344"/>
      <c r="K230" s="344"/>
      <c r="L230" s="344"/>
      <c r="M230" s="344"/>
      <c r="N230" s="344"/>
      <c r="O230" s="344"/>
    </row>
    <row r="231" s="278" customFormat="1" ht="15" spans="1:15">
      <c r="A231" s="301" t="s">
        <v>378</v>
      </c>
      <c r="B231" s="302" t="s">
        <v>379</v>
      </c>
      <c r="C231" s="305">
        <v>170</v>
      </c>
      <c r="D231" s="304">
        <v>234</v>
      </c>
      <c r="E231" s="305">
        <v>355</v>
      </c>
      <c r="F231" s="297">
        <f t="shared" si="22"/>
        <v>208.8</v>
      </c>
      <c r="G231" s="297">
        <f t="shared" si="24"/>
        <v>151.7</v>
      </c>
      <c r="I231" s="344"/>
      <c r="J231" s="344"/>
      <c r="K231" s="344"/>
      <c r="L231" s="344"/>
      <c r="M231" s="344"/>
      <c r="N231" s="344"/>
      <c r="O231" s="344"/>
    </row>
    <row r="232" s="278" customFormat="1" ht="14.25" spans="1:15">
      <c r="A232" s="298" t="s">
        <v>380</v>
      </c>
      <c r="B232" s="299" t="s">
        <v>381</v>
      </c>
      <c r="C232" s="300">
        <f>SUM(C233:C238)</f>
        <v>742</v>
      </c>
      <c r="D232" s="300">
        <f>SUM(D233:D238)</f>
        <v>873</v>
      </c>
      <c r="E232" s="300">
        <f>SUM(E233:E238)</f>
        <v>642</v>
      </c>
      <c r="F232" s="297">
        <f t="shared" si="22"/>
        <v>86.5</v>
      </c>
      <c r="G232" s="297">
        <f t="shared" si="24"/>
        <v>73.5</v>
      </c>
      <c r="I232" s="344"/>
      <c r="J232" s="344"/>
      <c r="K232" s="344"/>
      <c r="L232" s="344"/>
      <c r="M232" s="344"/>
      <c r="N232" s="344"/>
      <c r="O232" s="344"/>
    </row>
    <row r="233" s="278" customFormat="1" ht="15" spans="1:15">
      <c r="A233" s="321" t="s">
        <v>382</v>
      </c>
      <c r="B233" s="322" t="s">
        <v>33</v>
      </c>
      <c r="C233" s="305">
        <v>188</v>
      </c>
      <c r="D233" s="304">
        <v>215</v>
      </c>
      <c r="E233" s="305">
        <v>210</v>
      </c>
      <c r="F233" s="297">
        <f t="shared" si="22"/>
        <v>111.7</v>
      </c>
      <c r="G233" s="297">
        <f t="shared" si="24"/>
        <v>97.7</v>
      </c>
      <c r="I233" s="344"/>
      <c r="J233" s="344"/>
      <c r="K233" s="344"/>
      <c r="L233" s="344"/>
      <c r="M233" s="344"/>
      <c r="N233" s="344"/>
      <c r="O233" s="344"/>
    </row>
    <row r="234" s="278" customFormat="1" ht="15" spans="1:15">
      <c r="A234" s="321" t="s">
        <v>383</v>
      </c>
      <c r="B234" s="322" t="s">
        <v>35</v>
      </c>
      <c r="C234" s="305">
        <v>545</v>
      </c>
      <c r="D234" s="304">
        <v>237</v>
      </c>
      <c r="E234" s="305">
        <v>400</v>
      </c>
      <c r="F234" s="297">
        <f t="shared" si="22"/>
        <v>73.4</v>
      </c>
      <c r="G234" s="297">
        <f t="shared" si="24"/>
        <v>168.8</v>
      </c>
      <c r="I234" s="344"/>
      <c r="J234" s="344"/>
      <c r="K234" s="344"/>
      <c r="L234" s="344"/>
      <c r="M234" s="344"/>
      <c r="N234" s="344"/>
      <c r="O234" s="344"/>
    </row>
    <row r="235" s="278" customFormat="1" ht="15" spans="1:15">
      <c r="A235" s="321" t="s">
        <v>384</v>
      </c>
      <c r="B235" s="322" t="s">
        <v>37</v>
      </c>
      <c r="C235" s="305"/>
      <c r="D235" s="304">
        <v>25</v>
      </c>
      <c r="E235" s="305">
        <v>10</v>
      </c>
      <c r="F235" s="297" t="str">
        <f t="shared" si="22"/>
        <v/>
      </c>
      <c r="G235" s="297">
        <f t="shared" si="24"/>
        <v>40</v>
      </c>
      <c r="I235" s="344"/>
      <c r="J235" s="344"/>
      <c r="K235" s="344"/>
      <c r="L235" s="344"/>
      <c r="M235" s="344"/>
      <c r="N235" s="344"/>
      <c r="O235" s="344"/>
    </row>
    <row r="236" s="278" customFormat="1" ht="15" spans="1:15">
      <c r="A236" s="321" t="s">
        <v>385</v>
      </c>
      <c r="B236" s="322" t="s">
        <v>386</v>
      </c>
      <c r="C236" s="305"/>
      <c r="D236" s="304">
        <v>15</v>
      </c>
      <c r="E236" s="305">
        <v>15</v>
      </c>
      <c r="F236" s="297" t="str">
        <f t="shared" si="22"/>
        <v/>
      </c>
      <c r="G236" s="297">
        <f t="shared" si="24"/>
        <v>100</v>
      </c>
      <c r="I236" s="344"/>
      <c r="J236" s="344"/>
      <c r="K236" s="344"/>
      <c r="L236" s="344"/>
      <c r="M236" s="344"/>
      <c r="N236" s="344"/>
      <c r="O236" s="344"/>
    </row>
    <row r="237" s="278" customFormat="1" ht="15" spans="1:15">
      <c r="A237" s="321" t="s">
        <v>387</v>
      </c>
      <c r="B237" s="322" t="s">
        <v>51</v>
      </c>
      <c r="C237" s="305"/>
      <c r="D237" s="304"/>
      <c r="E237" s="305"/>
      <c r="F237" s="297" t="str">
        <f t="shared" si="22"/>
        <v/>
      </c>
      <c r="G237" s="297" t="str">
        <f t="shared" si="24"/>
        <v/>
      </c>
      <c r="I237" s="344"/>
      <c r="J237" s="344"/>
      <c r="K237" s="344"/>
      <c r="L237" s="344"/>
      <c r="M237" s="344"/>
      <c r="N237" s="344"/>
      <c r="O237" s="344"/>
    </row>
    <row r="238" s="278" customFormat="1" ht="15" spans="1:15">
      <c r="A238" s="321" t="s">
        <v>388</v>
      </c>
      <c r="B238" s="322" t="s">
        <v>389</v>
      </c>
      <c r="C238" s="305">
        <v>9</v>
      </c>
      <c r="D238" s="304">
        <v>381</v>
      </c>
      <c r="E238" s="305">
        <v>7</v>
      </c>
      <c r="F238" s="297">
        <f t="shared" si="22"/>
        <v>77.8</v>
      </c>
      <c r="G238" s="297">
        <f t="shared" si="24"/>
        <v>1.8</v>
      </c>
      <c r="I238" s="344"/>
      <c r="J238" s="344"/>
      <c r="K238" s="344"/>
      <c r="L238" s="344"/>
      <c r="M238" s="344"/>
      <c r="N238" s="344"/>
      <c r="O238" s="344"/>
    </row>
    <row r="239" s="278" customFormat="1" ht="14.25" spans="1:15">
      <c r="A239" s="298" t="s">
        <v>390</v>
      </c>
      <c r="B239" s="299" t="s">
        <v>391</v>
      </c>
      <c r="C239" s="300"/>
      <c r="D239" s="300"/>
      <c r="E239" s="300"/>
      <c r="F239" s="297" t="str">
        <f t="shared" ref="F239:F268" si="25">IF(C239=0,"",ROUND(E239/C239*100,1))</f>
        <v/>
      </c>
      <c r="G239" s="297" t="str">
        <f t="shared" ref="G239:G268" si="26">IF(D239=0,"",ROUND(E239/D239*100,1))</f>
        <v/>
      </c>
      <c r="I239" s="344"/>
      <c r="J239" s="344"/>
      <c r="K239" s="344"/>
      <c r="L239" s="344"/>
      <c r="M239" s="344"/>
      <c r="N239" s="344"/>
      <c r="O239" s="344"/>
    </row>
    <row r="240" s="278" customFormat="1" ht="14.25" spans="1:15">
      <c r="A240" s="301" t="s">
        <v>392</v>
      </c>
      <c r="B240" s="306" t="s">
        <v>393</v>
      </c>
      <c r="C240" s="303"/>
      <c r="D240" s="303"/>
      <c r="E240" s="303"/>
      <c r="F240" s="297" t="str">
        <f t="shared" si="25"/>
        <v/>
      </c>
      <c r="G240" s="297" t="str">
        <f t="shared" si="26"/>
        <v/>
      </c>
      <c r="I240" s="344"/>
      <c r="J240" s="344"/>
      <c r="K240" s="344"/>
      <c r="L240" s="344"/>
      <c r="M240" s="344"/>
      <c r="N240" s="344"/>
      <c r="O240" s="344"/>
    </row>
    <row r="241" s="278" customFormat="1" ht="14.25" spans="1:15">
      <c r="A241" s="301" t="s">
        <v>394</v>
      </c>
      <c r="B241" s="306" t="s">
        <v>395</v>
      </c>
      <c r="C241" s="303"/>
      <c r="D241" s="303"/>
      <c r="E241" s="303"/>
      <c r="F241" s="297" t="str">
        <f t="shared" si="25"/>
        <v/>
      </c>
      <c r="G241" s="297" t="str">
        <f t="shared" si="26"/>
        <v/>
      </c>
      <c r="I241" s="344"/>
      <c r="J241" s="344"/>
      <c r="K241" s="344"/>
      <c r="L241" s="344"/>
      <c r="M241" s="344"/>
      <c r="N241" s="344"/>
      <c r="O241" s="344"/>
    </row>
    <row r="242" s="278" customFormat="1" ht="14.25" spans="1:15">
      <c r="A242" s="295" t="s">
        <v>396</v>
      </c>
      <c r="B242" s="296" t="s">
        <v>397</v>
      </c>
      <c r="C242" s="324"/>
      <c r="D242" s="324"/>
      <c r="E242" s="324"/>
      <c r="F242" s="297" t="str">
        <f t="shared" si="25"/>
        <v/>
      </c>
      <c r="G242" s="297" t="str">
        <f t="shared" si="26"/>
        <v/>
      </c>
      <c r="I242" s="344"/>
      <c r="J242" s="344"/>
      <c r="K242" s="344"/>
      <c r="L242" s="344"/>
      <c r="M242" s="344"/>
      <c r="N242" s="344"/>
      <c r="O242" s="344"/>
    </row>
    <row r="243" s="278" customFormat="1" ht="14.25" spans="1:15">
      <c r="A243" s="298" t="s">
        <v>398</v>
      </c>
      <c r="B243" s="299" t="s">
        <v>399</v>
      </c>
      <c r="C243" s="300"/>
      <c r="D243" s="300"/>
      <c r="E243" s="300"/>
      <c r="F243" s="297" t="str">
        <f t="shared" si="25"/>
        <v/>
      </c>
      <c r="G243" s="297" t="str">
        <f t="shared" si="26"/>
        <v/>
      </c>
      <c r="I243" s="344"/>
      <c r="J243" s="344"/>
      <c r="K243" s="344"/>
      <c r="L243" s="344"/>
      <c r="M243" s="344"/>
      <c r="N243" s="344"/>
      <c r="O243" s="344"/>
    </row>
    <row r="244" s="278" customFormat="1" ht="14.25" spans="1:15">
      <c r="A244" s="301" t="s">
        <v>400</v>
      </c>
      <c r="B244" s="302" t="s">
        <v>401</v>
      </c>
      <c r="C244" s="303"/>
      <c r="D244" s="303"/>
      <c r="E244" s="303"/>
      <c r="F244" s="297" t="str">
        <f t="shared" si="25"/>
        <v/>
      </c>
      <c r="G244" s="297" t="str">
        <f t="shared" si="26"/>
        <v/>
      </c>
      <c r="I244" s="344"/>
      <c r="J244" s="344"/>
      <c r="K244" s="344"/>
      <c r="L244" s="344"/>
      <c r="M244" s="344"/>
      <c r="N244" s="344"/>
      <c r="O244" s="344"/>
    </row>
    <row r="245" s="278" customFormat="1" ht="14.25" spans="1:15">
      <c r="A245" s="301" t="s">
        <v>402</v>
      </c>
      <c r="B245" s="302" t="s">
        <v>403</v>
      </c>
      <c r="C245" s="303"/>
      <c r="D245" s="303"/>
      <c r="E245" s="303"/>
      <c r="F245" s="297" t="str">
        <f t="shared" si="25"/>
        <v/>
      </c>
      <c r="G245" s="297" t="str">
        <f t="shared" si="26"/>
        <v/>
      </c>
      <c r="I245" s="344"/>
      <c r="J245" s="344"/>
      <c r="K245" s="344"/>
      <c r="L245" s="344"/>
      <c r="M245" s="344"/>
      <c r="N245" s="344"/>
      <c r="O245" s="344"/>
    </row>
    <row r="246" s="278" customFormat="1" ht="14.25" spans="1:15">
      <c r="A246" s="301" t="s">
        <v>404</v>
      </c>
      <c r="B246" s="302" t="s">
        <v>405</v>
      </c>
      <c r="C246" s="303"/>
      <c r="D246" s="303"/>
      <c r="E246" s="303"/>
      <c r="F246" s="297" t="str">
        <f t="shared" si="25"/>
        <v/>
      </c>
      <c r="G246" s="297" t="str">
        <f t="shared" si="26"/>
        <v/>
      </c>
      <c r="I246" s="344"/>
      <c r="J246" s="344"/>
      <c r="K246" s="344"/>
      <c r="L246" s="344"/>
      <c r="M246" s="344"/>
      <c r="N246" s="344"/>
      <c r="O246" s="344"/>
    </row>
    <row r="247" s="278" customFormat="1" ht="14.25" spans="1:15">
      <c r="A247" s="301" t="s">
        <v>406</v>
      </c>
      <c r="B247" s="302" t="s">
        <v>407</v>
      </c>
      <c r="C247" s="303"/>
      <c r="D247" s="303"/>
      <c r="E247" s="303"/>
      <c r="F247" s="297" t="str">
        <f t="shared" si="25"/>
        <v/>
      </c>
      <c r="G247" s="297" t="str">
        <f t="shared" si="26"/>
        <v/>
      </c>
      <c r="I247" s="344"/>
      <c r="J247" s="344"/>
      <c r="K247" s="344"/>
      <c r="L247" s="344"/>
      <c r="M247" s="344"/>
      <c r="N247" s="344"/>
      <c r="O247" s="344"/>
    </row>
    <row r="248" s="278" customFormat="1" ht="14.25" spans="1:15">
      <c r="A248" s="298" t="s">
        <v>408</v>
      </c>
      <c r="B248" s="299" t="s">
        <v>409</v>
      </c>
      <c r="C248" s="300"/>
      <c r="D248" s="300"/>
      <c r="E248" s="300"/>
      <c r="F248" s="297" t="str">
        <f t="shared" si="25"/>
        <v/>
      </c>
      <c r="G248" s="297" t="str">
        <f t="shared" si="26"/>
        <v/>
      </c>
      <c r="I248" s="344"/>
      <c r="J248" s="344"/>
      <c r="K248" s="344"/>
      <c r="L248" s="344"/>
      <c r="M248" s="344"/>
      <c r="N248" s="344"/>
      <c r="O248" s="344"/>
    </row>
    <row r="249" s="278" customFormat="1" ht="14.25" spans="1:15">
      <c r="A249" s="301" t="s">
        <v>410</v>
      </c>
      <c r="B249" s="302" t="s">
        <v>411</v>
      </c>
      <c r="C249" s="303"/>
      <c r="D249" s="303"/>
      <c r="E249" s="303"/>
      <c r="F249" s="297" t="str">
        <f t="shared" si="25"/>
        <v/>
      </c>
      <c r="G249" s="297" t="str">
        <f t="shared" si="26"/>
        <v/>
      </c>
      <c r="I249" s="344"/>
      <c r="J249" s="344"/>
      <c r="K249" s="344"/>
      <c r="L249" s="344"/>
      <c r="M249" s="344"/>
      <c r="N249" s="344"/>
      <c r="O249" s="344"/>
    </row>
    <row r="250" s="278" customFormat="1" ht="14.25" spans="1:15">
      <c r="A250" s="298" t="s">
        <v>412</v>
      </c>
      <c r="B250" s="299" t="s">
        <v>413</v>
      </c>
      <c r="C250" s="300"/>
      <c r="D250" s="300"/>
      <c r="E250" s="300"/>
      <c r="F250" s="297" t="str">
        <f t="shared" si="25"/>
        <v/>
      </c>
      <c r="G250" s="297" t="str">
        <f t="shared" si="26"/>
        <v/>
      </c>
      <c r="I250" s="344"/>
      <c r="J250" s="344"/>
      <c r="K250" s="344"/>
      <c r="L250" s="344"/>
      <c r="M250" s="344"/>
      <c r="N250" s="344"/>
      <c r="O250" s="344"/>
    </row>
    <row r="251" s="278" customFormat="1" ht="14.25" spans="1:15">
      <c r="A251" s="301" t="s">
        <v>414</v>
      </c>
      <c r="B251" s="302" t="s">
        <v>415</v>
      </c>
      <c r="C251" s="303"/>
      <c r="D251" s="303"/>
      <c r="E251" s="303"/>
      <c r="F251" s="297" t="str">
        <f t="shared" si="25"/>
        <v/>
      </c>
      <c r="G251" s="297" t="str">
        <f t="shared" si="26"/>
        <v/>
      </c>
      <c r="I251" s="344"/>
      <c r="J251" s="344"/>
      <c r="K251" s="344"/>
      <c r="L251" s="344"/>
      <c r="M251" s="344"/>
      <c r="N251" s="344"/>
      <c r="O251" s="344"/>
    </row>
    <row r="252" s="278" customFormat="1" ht="14.25" spans="1:15">
      <c r="A252" s="295" t="s">
        <v>416</v>
      </c>
      <c r="B252" s="296" t="s">
        <v>417</v>
      </c>
      <c r="C252" s="324">
        <f>SUM(C253,C257,C259,C261,C269)</f>
        <v>53</v>
      </c>
      <c r="D252" s="324">
        <f>SUM(D253,D257,D259,D261,D269)</f>
        <v>87</v>
      </c>
      <c r="E252" s="324">
        <f>SUM(E253,E257,E259,E261,E269)</f>
        <v>54</v>
      </c>
      <c r="F252" s="297">
        <f t="shared" si="25"/>
        <v>101.9</v>
      </c>
      <c r="G252" s="297">
        <f t="shared" si="26"/>
        <v>62.1</v>
      </c>
      <c r="I252" s="344"/>
      <c r="J252" s="344"/>
      <c r="K252" s="344"/>
      <c r="L252" s="344"/>
      <c r="M252" s="344"/>
      <c r="N252" s="344"/>
      <c r="O252" s="344"/>
    </row>
    <row r="253" s="278" customFormat="1" ht="14.25" spans="1:15">
      <c r="A253" s="298" t="s">
        <v>418</v>
      </c>
      <c r="B253" s="313" t="s">
        <v>419</v>
      </c>
      <c r="C253" s="300"/>
      <c r="D253" s="300"/>
      <c r="E253" s="300"/>
      <c r="F253" s="297" t="str">
        <f t="shared" si="25"/>
        <v/>
      </c>
      <c r="G253" s="297" t="str">
        <f t="shared" si="26"/>
        <v/>
      </c>
      <c r="I253" s="344"/>
      <c r="J253" s="344"/>
      <c r="K253" s="344"/>
      <c r="L253" s="344"/>
      <c r="M253" s="344"/>
      <c r="N253" s="344"/>
      <c r="O253" s="344"/>
    </row>
    <row r="254" s="278" customFormat="1" ht="14.25" spans="1:15">
      <c r="A254" s="301" t="s">
        <v>420</v>
      </c>
      <c r="B254" s="307" t="s">
        <v>421</v>
      </c>
      <c r="C254" s="303"/>
      <c r="D254" s="303"/>
      <c r="E254" s="303"/>
      <c r="F254" s="297" t="str">
        <f t="shared" si="25"/>
        <v/>
      </c>
      <c r="G254" s="297" t="str">
        <f t="shared" si="26"/>
        <v/>
      </c>
      <c r="I254" s="344"/>
      <c r="J254" s="344"/>
      <c r="K254" s="344"/>
      <c r="L254" s="344"/>
      <c r="M254" s="344"/>
      <c r="N254" s="344"/>
      <c r="O254" s="344"/>
    </row>
    <row r="255" s="278" customFormat="1" ht="14.25" spans="1:15">
      <c r="A255" s="301" t="s">
        <v>422</v>
      </c>
      <c r="B255" s="307" t="s">
        <v>423</v>
      </c>
      <c r="C255" s="303"/>
      <c r="D255" s="303"/>
      <c r="E255" s="303"/>
      <c r="F255" s="297" t="str">
        <f t="shared" si="25"/>
        <v/>
      </c>
      <c r="G255" s="297" t="str">
        <f t="shared" si="26"/>
        <v/>
      </c>
      <c r="I255" s="344"/>
      <c r="J255" s="344"/>
      <c r="K255" s="344"/>
      <c r="L255" s="344"/>
      <c r="M255" s="344"/>
      <c r="N255" s="344"/>
      <c r="O255" s="344"/>
    </row>
    <row r="256" s="278" customFormat="1" ht="14.25" spans="1:15">
      <c r="A256" s="301" t="s">
        <v>424</v>
      </c>
      <c r="B256" s="307" t="s">
        <v>425</v>
      </c>
      <c r="C256" s="303"/>
      <c r="D256" s="303"/>
      <c r="E256" s="303"/>
      <c r="F256" s="297" t="str">
        <f t="shared" si="25"/>
        <v/>
      </c>
      <c r="G256" s="297" t="str">
        <f t="shared" si="26"/>
        <v/>
      </c>
      <c r="I256" s="344"/>
      <c r="J256" s="344"/>
      <c r="K256" s="344"/>
      <c r="L256" s="344"/>
      <c r="M256" s="344"/>
      <c r="N256" s="344"/>
      <c r="O256" s="344"/>
    </row>
    <row r="257" s="278" customFormat="1" ht="14.25" spans="1:15">
      <c r="A257" s="298" t="s">
        <v>426</v>
      </c>
      <c r="B257" s="313" t="s">
        <v>427</v>
      </c>
      <c r="C257" s="300"/>
      <c r="D257" s="300"/>
      <c r="E257" s="300"/>
      <c r="F257" s="297" t="str">
        <f t="shared" si="25"/>
        <v/>
      </c>
      <c r="G257" s="297" t="str">
        <f t="shared" si="26"/>
        <v/>
      </c>
      <c r="I257" s="344"/>
      <c r="J257" s="344"/>
      <c r="K257" s="344"/>
      <c r="L257" s="344"/>
      <c r="M257" s="344"/>
      <c r="N257" s="344"/>
      <c r="O257" s="344"/>
    </row>
    <row r="258" s="278" customFormat="1" ht="14.25" spans="1:15">
      <c r="A258" s="301" t="s">
        <v>428</v>
      </c>
      <c r="B258" s="307" t="s">
        <v>429</v>
      </c>
      <c r="C258" s="303"/>
      <c r="D258" s="303"/>
      <c r="E258" s="303"/>
      <c r="F258" s="297" t="str">
        <f t="shared" si="25"/>
        <v/>
      </c>
      <c r="G258" s="297" t="str">
        <f t="shared" si="26"/>
        <v/>
      </c>
      <c r="I258" s="344"/>
      <c r="J258" s="344"/>
      <c r="K258" s="344"/>
      <c r="L258" s="344"/>
      <c r="M258" s="344"/>
      <c r="N258" s="344"/>
      <c r="O258" s="344"/>
    </row>
    <row r="259" s="278" customFormat="1" ht="14.25" spans="1:15">
      <c r="A259" s="298" t="s">
        <v>430</v>
      </c>
      <c r="B259" s="313" t="s">
        <v>431</v>
      </c>
      <c r="C259" s="300"/>
      <c r="D259" s="300"/>
      <c r="E259" s="300"/>
      <c r="F259" s="297" t="str">
        <f t="shared" si="25"/>
        <v/>
      </c>
      <c r="G259" s="297" t="str">
        <f t="shared" si="26"/>
        <v/>
      </c>
      <c r="I259" s="344"/>
      <c r="J259" s="344"/>
      <c r="K259" s="344"/>
      <c r="L259" s="344"/>
      <c r="M259" s="344"/>
      <c r="N259" s="344"/>
      <c r="O259" s="344"/>
    </row>
    <row r="260" s="278" customFormat="1" ht="14.25" spans="1:15">
      <c r="A260" s="301" t="s">
        <v>432</v>
      </c>
      <c r="B260" s="307" t="s">
        <v>433</v>
      </c>
      <c r="C260" s="303"/>
      <c r="D260" s="303"/>
      <c r="E260" s="303"/>
      <c r="F260" s="297" t="str">
        <f t="shared" si="25"/>
        <v/>
      </c>
      <c r="G260" s="297" t="str">
        <f t="shared" si="26"/>
        <v/>
      </c>
      <c r="I260" s="344"/>
      <c r="J260" s="344"/>
      <c r="K260" s="344"/>
      <c r="L260" s="344"/>
      <c r="M260" s="344"/>
      <c r="N260" s="344"/>
      <c r="O260" s="344"/>
    </row>
    <row r="261" s="278" customFormat="1" ht="14.25" spans="1:15">
      <c r="A261" s="298" t="s">
        <v>434</v>
      </c>
      <c r="B261" s="309" t="s">
        <v>435</v>
      </c>
      <c r="C261" s="300">
        <f>SUM(C262:C268)</f>
        <v>53</v>
      </c>
      <c r="D261" s="300">
        <f>SUM(D262:D268)</f>
        <v>87</v>
      </c>
      <c r="E261" s="300">
        <f>SUM(E262:E268)</f>
        <v>54</v>
      </c>
      <c r="F261" s="297">
        <f t="shared" si="25"/>
        <v>101.9</v>
      </c>
      <c r="G261" s="297">
        <f t="shared" si="26"/>
        <v>62.1</v>
      </c>
      <c r="I261" s="344"/>
      <c r="J261" s="344"/>
      <c r="K261" s="344"/>
      <c r="L261" s="344"/>
      <c r="M261" s="344"/>
      <c r="N261" s="344"/>
      <c r="O261" s="344"/>
    </row>
    <row r="262" s="278" customFormat="1" ht="14.25" spans="1:15">
      <c r="A262" s="301" t="s">
        <v>436</v>
      </c>
      <c r="B262" s="306" t="s">
        <v>437</v>
      </c>
      <c r="C262" s="303"/>
      <c r="D262" s="303"/>
      <c r="E262" s="303"/>
      <c r="F262" s="297" t="str">
        <f t="shared" si="25"/>
        <v/>
      </c>
      <c r="G262" s="297" t="str">
        <f t="shared" si="26"/>
        <v/>
      </c>
      <c r="I262" s="344"/>
      <c r="J262" s="344"/>
      <c r="K262" s="344"/>
      <c r="L262" s="344"/>
      <c r="M262" s="344"/>
      <c r="N262" s="344"/>
      <c r="O262" s="344"/>
    </row>
    <row r="263" s="278" customFormat="1" ht="14.25" spans="1:15">
      <c r="A263" s="301" t="s">
        <v>438</v>
      </c>
      <c r="B263" s="302" t="s">
        <v>439</v>
      </c>
      <c r="C263" s="303"/>
      <c r="D263" s="303"/>
      <c r="E263" s="303"/>
      <c r="F263" s="297" t="str">
        <f t="shared" si="25"/>
        <v/>
      </c>
      <c r="G263" s="297" t="str">
        <f t="shared" si="26"/>
        <v/>
      </c>
      <c r="I263" s="344"/>
      <c r="J263" s="344"/>
      <c r="K263" s="344"/>
      <c r="L263" s="344"/>
      <c r="M263" s="344"/>
      <c r="N263" s="344"/>
      <c r="O263" s="344"/>
    </row>
    <row r="264" s="278" customFormat="1" ht="14.25" spans="1:15">
      <c r="A264" s="301" t="s">
        <v>440</v>
      </c>
      <c r="B264" s="302" t="s">
        <v>441</v>
      </c>
      <c r="C264" s="303"/>
      <c r="D264" s="303"/>
      <c r="E264" s="303"/>
      <c r="F264" s="297" t="str">
        <f t="shared" si="25"/>
        <v/>
      </c>
      <c r="G264" s="297" t="str">
        <f t="shared" si="26"/>
        <v/>
      </c>
      <c r="I264" s="344"/>
      <c r="J264" s="344"/>
      <c r="K264" s="344"/>
      <c r="L264" s="344"/>
      <c r="M264" s="344"/>
      <c r="N264" s="344"/>
      <c r="O264" s="344"/>
    </row>
    <row r="265" s="278" customFormat="1" ht="14.25" spans="1:15">
      <c r="A265" s="301" t="s">
        <v>442</v>
      </c>
      <c r="B265" s="302" t="s">
        <v>443</v>
      </c>
      <c r="C265" s="303"/>
      <c r="D265" s="303"/>
      <c r="E265" s="303"/>
      <c r="F265" s="297" t="str">
        <f t="shared" si="25"/>
        <v/>
      </c>
      <c r="G265" s="297" t="str">
        <f t="shared" si="26"/>
        <v/>
      </c>
      <c r="I265" s="344"/>
      <c r="J265" s="344"/>
      <c r="K265" s="344"/>
      <c r="L265" s="344"/>
      <c r="M265" s="344"/>
      <c r="N265" s="344"/>
      <c r="O265" s="344"/>
    </row>
    <row r="266" s="278" customFormat="1" ht="15" spans="1:15">
      <c r="A266" s="301" t="s">
        <v>444</v>
      </c>
      <c r="B266" s="306" t="s">
        <v>445</v>
      </c>
      <c r="C266" s="305"/>
      <c r="D266" s="304">
        <v>66</v>
      </c>
      <c r="E266" s="304"/>
      <c r="F266" s="297" t="str">
        <f t="shared" si="25"/>
        <v/>
      </c>
      <c r="G266" s="297">
        <f t="shared" si="26"/>
        <v>0</v>
      </c>
      <c r="I266" s="344"/>
      <c r="J266" s="344"/>
      <c r="K266" s="344"/>
      <c r="L266" s="344"/>
      <c r="M266" s="344"/>
      <c r="N266" s="344"/>
      <c r="O266" s="344"/>
    </row>
    <row r="267" s="278" customFormat="1" ht="15" spans="1:15">
      <c r="A267" s="301" t="s">
        <v>446</v>
      </c>
      <c r="B267" s="306" t="s">
        <v>447</v>
      </c>
      <c r="C267" s="305"/>
      <c r="D267" s="304"/>
      <c r="E267" s="304"/>
      <c r="F267" s="297" t="str">
        <f t="shared" si="25"/>
        <v/>
      </c>
      <c r="G267" s="297" t="str">
        <f t="shared" si="26"/>
        <v/>
      </c>
      <c r="I267" s="344"/>
      <c r="J267" s="344"/>
      <c r="K267" s="344"/>
      <c r="L267" s="344"/>
      <c r="M267" s="344"/>
      <c r="N267" s="344"/>
      <c r="O267" s="344"/>
    </row>
    <row r="268" s="278" customFormat="1" ht="15" spans="1:15">
      <c r="A268" s="301" t="s">
        <v>448</v>
      </c>
      <c r="B268" s="306" t="s">
        <v>449</v>
      </c>
      <c r="C268" s="305">
        <v>53</v>
      </c>
      <c r="D268" s="304">
        <v>21</v>
      </c>
      <c r="E268" s="304">
        <v>54</v>
      </c>
      <c r="F268" s="297">
        <f t="shared" si="25"/>
        <v>101.9</v>
      </c>
      <c r="G268" s="297">
        <f t="shared" si="26"/>
        <v>257.1</v>
      </c>
      <c r="I268" s="344"/>
      <c r="J268" s="344"/>
      <c r="K268" s="344"/>
      <c r="L268" s="344"/>
      <c r="M268" s="344"/>
      <c r="N268" s="344"/>
      <c r="O268" s="344"/>
    </row>
    <row r="269" s="278" customFormat="1" ht="14.25" spans="1:15">
      <c r="A269" s="298" t="s">
        <v>450</v>
      </c>
      <c r="B269" s="309" t="s">
        <v>451</v>
      </c>
      <c r="C269" s="300"/>
      <c r="D269" s="300"/>
      <c r="E269" s="300"/>
      <c r="F269" s="297" t="str">
        <f t="shared" ref="F269:F332" si="27">IF(C269=0,"",ROUND(E269/C269*100,1))</f>
        <v/>
      </c>
      <c r="G269" s="297" t="str">
        <f t="shared" ref="G269:G332" si="28">IF(D269=0,"",ROUND(E269/D269*100,1))</f>
        <v/>
      </c>
      <c r="I269" s="344"/>
      <c r="J269" s="344"/>
      <c r="K269" s="344"/>
      <c r="L269" s="344"/>
      <c r="M269" s="344"/>
      <c r="N269" s="344"/>
      <c r="O269" s="344"/>
    </row>
    <row r="270" s="278" customFormat="1" ht="14.25" spans="1:15">
      <c r="A270" s="321" t="s">
        <v>452</v>
      </c>
      <c r="B270" s="306" t="s">
        <v>453</v>
      </c>
      <c r="C270" s="303"/>
      <c r="D270" s="303"/>
      <c r="E270" s="303"/>
      <c r="F270" s="297" t="str">
        <f t="shared" si="27"/>
        <v/>
      </c>
      <c r="G270" s="297" t="str">
        <f t="shared" si="28"/>
        <v/>
      </c>
      <c r="I270" s="344"/>
      <c r="J270" s="344"/>
      <c r="K270" s="344"/>
      <c r="L270" s="344"/>
      <c r="M270" s="344"/>
      <c r="N270" s="344"/>
      <c r="O270" s="344"/>
    </row>
    <row r="271" s="278" customFormat="1" ht="14.25" spans="1:15">
      <c r="A271" s="295" t="s">
        <v>454</v>
      </c>
      <c r="B271" s="296" t="s">
        <v>455</v>
      </c>
      <c r="C271" s="324">
        <f>SUM(C272,C275,C286,C293,C301,C310,C324,C334,C344,C352,C358)</f>
        <v>13142</v>
      </c>
      <c r="D271" s="324">
        <f>SUM(D272,D275,D286,D293,D301,D310,D324,D334,D344,D352,D358)</f>
        <v>10970</v>
      </c>
      <c r="E271" s="324">
        <f>SUM(E272,E275,E286,E293,E301,E310,E324,E334,E344,E352,E358)</f>
        <v>15507</v>
      </c>
      <c r="F271" s="297">
        <f t="shared" si="27"/>
        <v>118</v>
      </c>
      <c r="G271" s="297">
        <f t="shared" si="28"/>
        <v>141.4</v>
      </c>
      <c r="I271" s="344"/>
      <c r="J271" s="344"/>
      <c r="K271" s="344"/>
      <c r="L271" s="344"/>
      <c r="M271" s="344"/>
      <c r="N271" s="344"/>
      <c r="O271" s="344"/>
    </row>
    <row r="272" s="278" customFormat="1" ht="14.25" spans="1:15">
      <c r="A272" s="298" t="s">
        <v>456</v>
      </c>
      <c r="B272" s="299" t="s">
        <v>457</v>
      </c>
      <c r="C272" s="300"/>
      <c r="D272" s="300"/>
      <c r="E272" s="300"/>
      <c r="F272" s="297" t="str">
        <f t="shared" si="27"/>
        <v/>
      </c>
      <c r="G272" s="297" t="str">
        <f t="shared" si="28"/>
        <v/>
      </c>
      <c r="I272" s="344"/>
      <c r="J272" s="344"/>
      <c r="K272" s="344"/>
      <c r="L272" s="344"/>
      <c r="M272" s="344"/>
      <c r="N272" s="344"/>
      <c r="O272" s="344"/>
    </row>
    <row r="273" s="278" customFormat="1" ht="14.25" spans="1:15">
      <c r="A273" s="301" t="s">
        <v>458</v>
      </c>
      <c r="B273" s="302" t="s">
        <v>459</v>
      </c>
      <c r="C273" s="303"/>
      <c r="D273" s="303"/>
      <c r="E273" s="303"/>
      <c r="F273" s="297" t="str">
        <f t="shared" si="27"/>
        <v/>
      </c>
      <c r="G273" s="297" t="str">
        <f t="shared" si="28"/>
        <v/>
      </c>
      <c r="I273" s="344"/>
      <c r="J273" s="344"/>
      <c r="K273" s="344"/>
      <c r="L273" s="344"/>
      <c r="M273" s="344"/>
      <c r="N273" s="344"/>
      <c r="O273" s="344"/>
    </row>
    <row r="274" s="278" customFormat="1" ht="14.25" spans="1:15">
      <c r="A274" s="301" t="s">
        <v>460</v>
      </c>
      <c r="B274" s="306" t="s">
        <v>461</v>
      </c>
      <c r="C274" s="303"/>
      <c r="D274" s="303"/>
      <c r="E274" s="303"/>
      <c r="F274" s="297" t="str">
        <f t="shared" si="27"/>
        <v/>
      </c>
      <c r="G274" s="297" t="str">
        <f t="shared" si="28"/>
        <v/>
      </c>
      <c r="I274" s="344"/>
      <c r="J274" s="344"/>
      <c r="K274" s="344"/>
      <c r="L274" s="344"/>
      <c r="M274" s="344"/>
      <c r="N274" s="344"/>
      <c r="O274" s="344"/>
    </row>
    <row r="275" s="278" customFormat="1" ht="14.25" spans="1:15">
      <c r="A275" s="298" t="s">
        <v>462</v>
      </c>
      <c r="B275" s="309" t="s">
        <v>463</v>
      </c>
      <c r="C275" s="300">
        <f>SUM(C276:C285)</f>
        <v>12404</v>
      </c>
      <c r="D275" s="300">
        <f>SUM(D276:D285)</f>
        <v>10238</v>
      </c>
      <c r="E275" s="300">
        <f>SUM(E276:E285)</f>
        <v>14460</v>
      </c>
      <c r="F275" s="297">
        <f t="shared" si="27"/>
        <v>116.6</v>
      </c>
      <c r="G275" s="297">
        <f t="shared" si="28"/>
        <v>141.2</v>
      </c>
      <c r="I275" s="344"/>
      <c r="J275" s="344"/>
      <c r="K275" s="344"/>
      <c r="L275" s="344"/>
      <c r="M275" s="344"/>
      <c r="N275" s="344"/>
      <c r="O275" s="344"/>
    </row>
    <row r="276" s="278" customFormat="1" ht="15" spans="1:15">
      <c r="A276" s="301" t="s">
        <v>464</v>
      </c>
      <c r="B276" s="306" t="s">
        <v>33</v>
      </c>
      <c r="C276" s="305">
        <v>4874</v>
      </c>
      <c r="D276" s="304">
        <v>4306</v>
      </c>
      <c r="E276" s="305">
        <v>5871</v>
      </c>
      <c r="F276" s="297">
        <f t="shared" si="27"/>
        <v>120.5</v>
      </c>
      <c r="G276" s="297">
        <f t="shared" si="28"/>
        <v>136.3</v>
      </c>
      <c r="I276" s="344"/>
      <c r="J276" s="344"/>
      <c r="K276" s="344"/>
      <c r="L276" s="344"/>
      <c r="M276" s="344"/>
      <c r="N276" s="344"/>
      <c r="O276" s="344"/>
    </row>
    <row r="277" s="278" customFormat="1" ht="15" spans="1:15">
      <c r="A277" s="301" t="s">
        <v>465</v>
      </c>
      <c r="B277" s="306" t="s">
        <v>35</v>
      </c>
      <c r="C277" s="305">
        <v>3092</v>
      </c>
      <c r="D277" s="304">
        <v>5105</v>
      </c>
      <c r="E277" s="305">
        <v>4283</v>
      </c>
      <c r="F277" s="297">
        <f t="shared" si="27"/>
        <v>138.5</v>
      </c>
      <c r="G277" s="297">
        <f t="shared" si="28"/>
        <v>83.9</v>
      </c>
      <c r="I277" s="344"/>
      <c r="J277" s="344"/>
      <c r="K277" s="344"/>
      <c r="L277" s="344"/>
      <c r="M277" s="344"/>
      <c r="N277" s="344"/>
      <c r="O277" s="344"/>
    </row>
    <row r="278" s="278" customFormat="1" ht="15" spans="1:15">
      <c r="A278" s="301" t="s">
        <v>466</v>
      </c>
      <c r="B278" s="306" t="s">
        <v>37</v>
      </c>
      <c r="C278" s="305"/>
      <c r="D278" s="304"/>
      <c r="E278" s="305"/>
      <c r="F278" s="297"/>
      <c r="G278" s="297" t="str">
        <f t="shared" si="28"/>
        <v/>
      </c>
      <c r="I278" s="344"/>
      <c r="J278" s="344"/>
      <c r="K278" s="344"/>
      <c r="L278" s="344"/>
      <c r="M278" s="344"/>
      <c r="N278" s="344"/>
      <c r="O278" s="344"/>
    </row>
    <row r="279" s="278" customFormat="1" ht="15" spans="1:15">
      <c r="A279" s="301" t="s">
        <v>467</v>
      </c>
      <c r="B279" s="306" t="s">
        <v>134</v>
      </c>
      <c r="C279" s="305"/>
      <c r="D279" s="304"/>
      <c r="E279" s="305"/>
      <c r="F279" s="297" t="str">
        <f t="shared" si="27"/>
        <v/>
      </c>
      <c r="G279" s="297"/>
      <c r="I279" s="344"/>
      <c r="J279" s="344"/>
      <c r="K279" s="344"/>
      <c r="L279" s="344"/>
      <c r="M279" s="344"/>
      <c r="N279" s="344"/>
      <c r="O279" s="344"/>
    </row>
    <row r="280" s="278" customFormat="1" ht="15" spans="1:15">
      <c r="A280" s="301" t="s">
        <v>468</v>
      </c>
      <c r="B280" s="306" t="s">
        <v>469</v>
      </c>
      <c r="C280" s="305"/>
      <c r="D280" s="304"/>
      <c r="E280" s="305"/>
      <c r="F280" s="297" t="str">
        <f t="shared" si="27"/>
        <v/>
      </c>
      <c r="G280" s="297" t="str">
        <f t="shared" si="28"/>
        <v/>
      </c>
      <c r="I280" s="344"/>
      <c r="J280" s="344"/>
      <c r="K280" s="344"/>
      <c r="L280" s="344"/>
      <c r="M280" s="344"/>
      <c r="N280" s="344"/>
      <c r="O280" s="344"/>
    </row>
    <row r="281" s="278" customFormat="1" ht="15" spans="1:15">
      <c r="A281" s="301" t="s">
        <v>470</v>
      </c>
      <c r="B281" s="306" t="s">
        <v>471</v>
      </c>
      <c r="C281" s="305"/>
      <c r="D281" s="304"/>
      <c r="E281" s="305"/>
      <c r="F281" s="297" t="str">
        <f t="shared" si="27"/>
        <v/>
      </c>
      <c r="G281" s="297" t="str">
        <f t="shared" si="28"/>
        <v/>
      </c>
      <c r="I281" s="344"/>
      <c r="J281" s="344"/>
      <c r="K281" s="344"/>
      <c r="L281" s="344"/>
      <c r="M281" s="344"/>
      <c r="N281" s="344"/>
      <c r="O281" s="344"/>
    </row>
    <row r="282" s="278" customFormat="1" ht="15" spans="1:15">
      <c r="A282" s="301" t="s">
        <v>472</v>
      </c>
      <c r="B282" s="306" t="s">
        <v>473</v>
      </c>
      <c r="C282" s="305"/>
      <c r="D282" s="304"/>
      <c r="E282" s="305"/>
      <c r="F282" s="297" t="str">
        <f t="shared" si="27"/>
        <v/>
      </c>
      <c r="G282" s="297" t="str">
        <f t="shared" si="28"/>
        <v/>
      </c>
      <c r="I282" s="344"/>
      <c r="J282" s="344"/>
      <c r="K282" s="344"/>
      <c r="L282" s="344"/>
      <c r="M282" s="344"/>
      <c r="N282" s="344"/>
      <c r="O282" s="344"/>
    </row>
    <row r="283" s="278" customFormat="1" ht="15" spans="1:15">
      <c r="A283" s="301" t="s">
        <v>474</v>
      </c>
      <c r="B283" s="306" t="s">
        <v>475</v>
      </c>
      <c r="C283" s="305"/>
      <c r="D283" s="304"/>
      <c r="E283" s="305"/>
      <c r="F283" s="297" t="str">
        <f t="shared" si="27"/>
        <v/>
      </c>
      <c r="G283" s="297" t="str">
        <f t="shared" si="28"/>
        <v/>
      </c>
      <c r="I283" s="344"/>
      <c r="J283" s="344"/>
      <c r="K283" s="344"/>
      <c r="L283" s="344"/>
      <c r="M283" s="344"/>
      <c r="N283" s="344"/>
      <c r="O283" s="344"/>
    </row>
    <row r="284" s="278" customFormat="1" ht="15" spans="1:15">
      <c r="A284" s="301" t="s">
        <v>476</v>
      </c>
      <c r="B284" s="306" t="s">
        <v>51</v>
      </c>
      <c r="C284" s="305"/>
      <c r="D284" s="304"/>
      <c r="E284" s="305"/>
      <c r="F284" s="297" t="str">
        <f t="shared" si="27"/>
        <v/>
      </c>
      <c r="G284" s="297" t="str">
        <f t="shared" si="28"/>
        <v/>
      </c>
      <c r="I284" s="344"/>
      <c r="J284" s="344"/>
      <c r="K284" s="344"/>
      <c r="L284" s="344"/>
      <c r="M284" s="344"/>
      <c r="N284" s="344"/>
      <c r="O284" s="344"/>
    </row>
    <row r="285" s="278" customFormat="1" ht="15" spans="1:15">
      <c r="A285" s="301" t="s">
        <v>477</v>
      </c>
      <c r="B285" s="306" t="s">
        <v>478</v>
      </c>
      <c r="C285" s="305">
        <v>4438</v>
      </c>
      <c r="D285" s="304">
        <v>827</v>
      </c>
      <c r="E285" s="305">
        <v>4306</v>
      </c>
      <c r="F285" s="297">
        <f t="shared" si="27"/>
        <v>97</v>
      </c>
      <c r="G285" s="297">
        <f t="shared" si="28"/>
        <v>520.7</v>
      </c>
      <c r="I285" s="344"/>
      <c r="J285" s="344"/>
      <c r="K285" s="344"/>
      <c r="L285" s="344"/>
      <c r="M285" s="344"/>
      <c r="N285" s="344"/>
      <c r="O285" s="344"/>
    </row>
    <row r="286" s="278" customFormat="1" ht="14.25" spans="1:15">
      <c r="A286" s="298" t="s">
        <v>479</v>
      </c>
      <c r="B286" s="299" t="s">
        <v>480</v>
      </c>
      <c r="C286" s="300"/>
      <c r="D286" s="300"/>
      <c r="E286" s="300"/>
      <c r="F286" s="297" t="str">
        <f t="shared" si="27"/>
        <v/>
      </c>
      <c r="G286" s="297" t="str">
        <f t="shared" si="28"/>
        <v/>
      </c>
      <c r="I286" s="344"/>
      <c r="J286" s="344"/>
      <c r="K286" s="344"/>
      <c r="L286" s="344"/>
      <c r="M286" s="344"/>
      <c r="N286" s="344"/>
      <c r="O286" s="344"/>
    </row>
    <row r="287" s="278" customFormat="1" ht="14.25" spans="1:15">
      <c r="A287" s="301" t="s">
        <v>481</v>
      </c>
      <c r="B287" s="302" t="s">
        <v>33</v>
      </c>
      <c r="C287" s="303"/>
      <c r="D287" s="303"/>
      <c r="E287" s="303"/>
      <c r="F287" s="297" t="str">
        <f t="shared" si="27"/>
        <v/>
      </c>
      <c r="G287" s="297" t="str">
        <f t="shared" si="28"/>
        <v/>
      </c>
      <c r="I287" s="344"/>
      <c r="J287" s="344"/>
      <c r="K287" s="344"/>
      <c r="L287" s="344"/>
      <c r="M287" s="344"/>
      <c r="N287" s="344"/>
      <c r="O287" s="344"/>
    </row>
    <row r="288" s="278" customFormat="1" ht="14.25" spans="1:15">
      <c r="A288" s="301" t="s">
        <v>482</v>
      </c>
      <c r="B288" s="302" t="s">
        <v>35</v>
      </c>
      <c r="C288" s="303"/>
      <c r="D288" s="303"/>
      <c r="E288" s="303"/>
      <c r="F288" s="297" t="str">
        <f t="shared" si="27"/>
        <v/>
      </c>
      <c r="G288" s="297" t="str">
        <f t="shared" si="28"/>
        <v/>
      </c>
      <c r="I288" s="344"/>
      <c r="J288" s="344"/>
      <c r="K288" s="344"/>
      <c r="L288" s="344"/>
      <c r="M288" s="344"/>
      <c r="N288" s="344"/>
      <c r="O288" s="344"/>
    </row>
    <row r="289" s="278" customFormat="1" ht="14.25" spans="1:15">
      <c r="A289" s="301" t="s">
        <v>483</v>
      </c>
      <c r="B289" s="306" t="s">
        <v>37</v>
      </c>
      <c r="C289" s="303"/>
      <c r="D289" s="303"/>
      <c r="E289" s="303"/>
      <c r="F289" s="297" t="str">
        <f t="shared" si="27"/>
        <v/>
      </c>
      <c r="G289" s="297" t="str">
        <f t="shared" si="28"/>
        <v/>
      </c>
      <c r="I289" s="344"/>
      <c r="J289" s="344"/>
      <c r="K289" s="344"/>
      <c r="L289" s="344"/>
      <c r="M289" s="344"/>
      <c r="N289" s="344"/>
      <c r="O289" s="344"/>
    </row>
    <row r="290" s="278" customFormat="1" ht="14.25" spans="1:15">
      <c r="A290" s="301" t="s">
        <v>484</v>
      </c>
      <c r="B290" s="306" t="s">
        <v>485</v>
      </c>
      <c r="C290" s="303"/>
      <c r="D290" s="303"/>
      <c r="E290" s="303"/>
      <c r="F290" s="297" t="str">
        <f t="shared" si="27"/>
        <v/>
      </c>
      <c r="G290" s="297" t="str">
        <f t="shared" si="28"/>
        <v/>
      </c>
      <c r="I290" s="344"/>
      <c r="J290" s="344"/>
      <c r="K290" s="344"/>
      <c r="L290" s="344"/>
      <c r="M290" s="344"/>
      <c r="N290" s="344"/>
      <c r="O290" s="344"/>
    </row>
    <row r="291" s="278" customFormat="1" ht="14.25" spans="1:15">
      <c r="A291" s="301" t="s">
        <v>486</v>
      </c>
      <c r="B291" s="306" t="s">
        <v>51</v>
      </c>
      <c r="C291" s="303"/>
      <c r="D291" s="303"/>
      <c r="E291" s="303"/>
      <c r="F291" s="297" t="str">
        <f t="shared" si="27"/>
        <v/>
      </c>
      <c r="G291" s="297" t="str">
        <f t="shared" si="28"/>
        <v/>
      </c>
      <c r="I291" s="344"/>
      <c r="J291" s="344"/>
      <c r="K291" s="344"/>
      <c r="L291" s="344"/>
      <c r="M291" s="344"/>
      <c r="N291" s="344"/>
      <c r="O291" s="344"/>
    </row>
    <row r="292" s="278" customFormat="1" ht="14.25" spans="1:15">
      <c r="A292" s="301" t="s">
        <v>487</v>
      </c>
      <c r="B292" s="307" t="s">
        <v>488</v>
      </c>
      <c r="C292" s="303"/>
      <c r="D292" s="303"/>
      <c r="E292" s="303"/>
      <c r="F292" s="297" t="str">
        <f t="shared" si="27"/>
        <v/>
      </c>
      <c r="G292" s="297" t="str">
        <f t="shared" si="28"/>
        <v/>
      </c>
      <c r="I292" s="344"/>
      <c r="J292" s="344"/>
      <c r="K292" s="344"/>
      <c r="L292" s="344"/>
      <c r="M292" s="344"/>
      <c r="N292" s="344"/>
      <c r="O292" s="344"/>
    </row>
    <row r="293" s="278" customFormat="1" ht="14.25" spans="1:15">
      <c r="A293" s="298" t="s">
        <v>489</v>
      </c>
      <c r="B293" s="310" t="s">
        <v>490</v>
      </c>
      <c r="C293" s="300"/>
      <c r="D293" s="300"/>
      <c r="E293" s="300"/>
      <c r="F293" s="297" t="str">
        <f t="shared" si="27"/>
        <v/>
      </c>
      <c r="G293" s="297" t="str">
        <f t="shared" si="28"/>
        <v/>
      </c>
      <c r="I293" s="344"/>
      <c r="J293" s="344"/>
      <c r="K293" s="344"/>
      <c r="L293" s="344"/>
      <c r="M293" s="344"/>
      <c r="N293" s="344"/>
      <c r="O293" s="344"/>
    </row>
    <row r="294" s="278" customFormat="1" ht="14.25" spans="1:15">
      <c r="A294" s="301" t="s">
        <v>491</v>
      </c>
      <c r="B294" s="302" t="s">
        <v>33</v>
      </c>
      <c r="C294" s="303"/>
      <c r="D294" s="303"/>
      <c r="E294" s="303"/>
      <c r="F294" s="297" t="str">
        <f t="shared" si="27"/>
        <v/>
      </c>
      <c r="G294" s="297" t="str">
        <f t="shared" si="28"/>
        <v/>
      </c>
      <c r="I294" s="344"/>
      <c r="J294" s="344"/>
      <c r="K294" s="344"/>
      <c r="L294" s="344"/>
      <c r="M294" s="344"/>
      <c r="N294" s="344"/>
      <c r="O294" s="344"/>
    </row>
    <row r="295" s="278" customFormat="1" ht="14.25" spans="1:15">
      <c r="A295" s="301" t="s">
        <v>492</v>
      </c>
      <c r="B295" s="302" t="s">
        <v>35</v>
      </c>
      <c r="C295" s="303"/>
      <c r="D295" s="303"/>
      <c r="E295" s="303"/>
      <c r="F295" s="297" t="str">
        <f t="shared" si="27"/>
        <v/>
      </c>
      <c r="G295" s="297" t="str">
        <f t="shared" si="28"/>
        <v/>
      </c>
      <c r="I295" s="344"/>
      <c r="J295" s="344"/>
      <c r="K295" s="344"/>
      <c r="L295" s="344"/>
      <c r="M295" s="344"/>
      <c r="N295" s="344"/>
      <c r="O295" s="344"/>
    </row>
    <row r="296" s="278" customFormat="1" ht="14.25" spans="1:15">
      <c r="A296" s="301" t="s">
        <v>493</v>
      </c>
      <c r="B296" s="306" t="s">
        <v>37</v>
      </c>
      <c r="C296" s="303"/>
      <c r="D296" s="303"/>
      <c r="E296" s="303"/>
      <c r="F296" s="297" t="str">
        <f t="shared" si="27"/>
        <v/>
      </c>
      <c r="G296" s="297" t="str">
        <f t="shared" si="28"/>
        <v/>
      </c>
      <c r="I296" s="344"/>
      <c r="J296" s="344"/>
      <c r="K296" s="344"/>
      <c r="L296" s="344"/>
      <c r="M296" s="344"/>
      <c r="N296" s="344"/>
      <c r="O296" s="344"/>
    </row>
    <row r="297" s="278" customFormat="1" ht="14.25" spans="1:15">
      <c r="A297" s="301" t="s">
        <v>494</v>
      </c>
      <c r="B297" s="306" t="s">
        <v>495</v>
      </c>
      <c r="C297" s="303"/>
      <c r="D297" s="303"/>
      <c r="E297" s="303"/>
      <c r="F297" s="297" t="str">
        <f t="shared" si="27"/>
        <v/>
      </c>
      <c r="G297" s="297" t="str">
        <f t="shared" si="28"/>
        <v/>
      </c>
      <c r="I297" s="344"/>
      <c r="J297" s="344"/>
      <c r="K297" s="344"/>
      <c r="L297" s="344"/>
      <c r="M297" s="344"/>
      <c r="N297" s="344"/>
      <c r="O297" s="344"/>
    </row>
    <row r="298" s="278" customFormat="1" ht="14.25" spans="1:15">
      <c r="A298" s="301" t="s">
        <v>496</v>
      </c>
      <c r="B298" s="306" t="s">
        <v>497</v>
      </c>
      <c r="C298" s="303"/>
      <c r="D298" s="303"/>
      <c r="E298" s="303"/>
      <c r="F298" s="297" t="str">
        <f t="shared" si="27"/>
        <v/>
      </c>
      <c r="G298" s="297" t="str">
        <f t="shared" si="28"/>
        <v/>
      </c>
      <c r="I298" s="344"/>
      <c r="J298" s="344"/>
      <c r="K298" s="344"/>
      <c r="L298" s="344"/>
      <c r="M298" s="344"/>
      <c r="N298" s="344"/>
      <c r="O298" s="344"/>
    </row>
    <row r="299" s="278" customFormat="1" ht="14.25" spans="1:15">
      <c r="A299" s="301" t="s">
        <v>498</v>
      </c>
      <c r="B299" s="306" t="s">
        <v>51</v>
      </c>
      <c r="C299" s="303"/>
      <c r="D299" s="303"/>
      <c r="E299" s="303"/>
      <c r="F299" s="297" t="str">
        <f t="shared" si="27"/>
        <v/>
      </c>
      <c r="G299" s="297" t="str">
        <f t="shared" si="28"/>
        <v/>
      </c>
      <c r="I299" s="344"/>
      <c r="J299" s="344"/>
      <c r="K299" s="344"/>
      <c r="L299" s="344"/>
      <c r="M299" s="344"/>
      <c r="N299" s="344"/>
      <c r="O299" s="344"/>
    </row>
    <row r="300" s="278" customFormat="1" ht="14.25" spans="1:15">
      <c r="A300" s="301" t="s">
        <v>499</v>
      </c>
      <c r="B300" s="306" t="s">
        <v>500</v>
      </c>
      <c r="C300" s="303"/>
      <c r="D300" s="303"/>
      <c r="E300" s="303"/>
      <c r="F300" s="297" t="str">
        <f t="shared" si="27"/>
        <v/>
      </c>
      <c r="G300" s="297" t="str">
        <f t="shared" si="28"/>
        <v/>
      </c>
      <c r="I300" s="344"/>
      <c r="J300" s="344"/>
      <c r="K300" s="344"/>
      <c r="L300" s="344"/>
      <c r="M300" s="344"/>
      <c r="N300" s="344"/>
      <c r="O300" s="344"/>
    </row>
    <row r="301" s="278" customFormat="1" ht="14.25" spans="1:15">
      <c r="A301" s="298" t="s">
        <v>501</v>
      </c>
      <c r="B301" s="313" t="s">
        <v>502</v>
      </c>
      <c r="C301" s="300"/>
      <c r="D301" s="300"/>
      <c r="E301" s="300"/>
      <c r="F301" s="297" t="str">
        <f t="shared" si="27"/>
        <v/>
      </c>
      <c r="G301" s="297" t="str">
        <f t="shared" si="28"/>
        <v/>
      </c>
      <c r="I301" s="344"/>
      <c r="J301" s="344"/>
      <c r="K301" s="344"/>
      <c r="L301" s="344"/>
      <c r="M301" s="344"/>
      <c r="N301" s="344"/>
      <c r="O301" s="344"/>
    </row>
    <row r="302" s="278" customFormat="1" ht="14.25" spans="1:15">
      <c r="A302" s="301" t="s">
        <v>503</v>
      </c>
      <c r="B302" s="302" t="s">
        <v>33</v>
      </c>
      <c r="C302" s="303"/>
      <c r="D302" s="303"/>
      <c r="E302" s="303"/>
      <c r="F302" s="297" t="str">
        <f t="shared" si="27"/>
        <v/>
      </c>
      <c r="G302" s="297" t="str">
        <f t="shared" si="28"/>
        <v/>
      </c>
      <c r="I302" s="344"/>
      <c r="J302" s="344"/>
      <c r="K302" s="344"/>
      <c r="L302" s="344"/>
      <c r="M302" s="344"/>
      <c r="N302" s="344"/>
      <c r="O302" s="344"/>
    </row>
    <row r="303" s="278" customFormat="1" ht="14.25" spans="1:15">
      <c r="A303" s="301" t="s">
        <v>504</v>
      </c>
      <c r="B303" s="302" t="s">
        <v>35</v>
      </c>
      <c r="C303" s="303"/>
      <c r="D303" s="303"/>
      <c r="E303" s="303"/>
      <c r="F303" s="297" t="str">
        <f t="shared" si="27"/>
        <v/>
      </c>
      <c r="G303" s="297" t="str">
        <f t="shared" si="28"/>
        <v/>
      </c>
      <c r="I303" s="344"/>
      <c r="J303" s="344"/>
      <c r="K303" s="344"/>
      <c r="L303" s="344"/>
      <c r="M303" s="344"/>
      <c r="N303" s="344"/>
      <c r="O303" s="344"/>
    </row>
    <row r="304" s="278" customFormat="1" ht="14.25" spans="1:15">
      <c r="A304" s="301" t="s">
        <v>505</v>
      </c>
      <c r="B304" s="302" t="s">
        <v>37</v>
      </c>
      <c r="C304" s="303"/>
      <c r="D304" s="303"/>
      <c r="E304" s="303"/>
      <c r="F304" s="297" t="str">
        <f t="shared" si="27"/>
        <v/>
      </c>
      <c r="G304" s="297" t="str">
        <f t="shared" si="28"/>
        <v/>
      </c>
      <c r="I304" s="344"/>
      <c r="J304" s="344"/>
      <c r="K304" s="344"/>
      <c r="L304" s="344"/>
      <c r="M304" s="344"/>
      <c r="N304" s="344"/>
      <c r="O304" s="344"/>
    </row>
    <row r="305" s="278" customFormat="1" ht="14.25" spans="1:15">
      <c r="A305" s="301" t="s">
        <v>506</v>
      </c>
      <c r="B305" s="306" t="s">
        <v>507</v>
      </c>
      <c r="C305" s="303"/>
      <c r="D305" s="303"/>
      <c r="E305" s="303"/>
      <c r="F305" s="297" t="str">
        <f t="shared" si="27"/>
        <v/>
      </c>
      <c r="G305" s="297" t="str">
        <f t="shared" si="28"/>
        <v/>
      </c>
      <c r="I305" s="344"/>
      <c r="J305" s="344"/>
      <c r="K305" s="344"/>
      <c r="L305" s="344"/>
      <c r="M305" s="344"/>
      <c r="N305" s="344"/>
      <c r="O305" s="344"/>
    </row>
    <row r="306" s="278" customFormat="1" ht="14.25" spans="1:15">
      <c r="A306" s="301" t="s">
        <v>508</v>
      </c>
      <c r="B306" s="306" t="s">
        <v>509</v>
      </c>
      <c r="C306" s="303"/>
      <c r="D306" s="303"/>
      <c r="E306" s="303"/>
      <c r="F306" s="297" t="str">
        <f t="shared" si="27"/>
        <v/>
      </c>
      <c r="G306" s="297" t="str">
        <f t="shared" si="28"/>
        <v/>
      </c>
      <c r="I306" s="344"/>
      <c r="J306" s="344"/>
      <c r="K306" s="344"/>
      <c r="L306" s="344"/>
      <c r="M306" s="344"/>
      <c r="N306" s="344"/>
      <c r="O306" s="344"/>
    </row>
    <row r="307" s="278" customFormat="1" ht="14.25" spans="1:15">
      <c r="A307" s="301" t="s">
        <v>510</v>
      </c>
      <c r="B307" s="306" t="s">
        <v>511</v>
      </c>
      <c r="C307" s="303"/>
      <c r="D307" s="303"/>
      <c r="E307" s="303"/>
      <c r="F307" s="297" t="str">
        <f t="shared" si="27"/>
        <v/>
      </c>
      <c r="G307" s="297" t="str">
        <f t="shared" si="28"/>
        <v/>
      </c>
      <c r="I307" s="344"/>
      <c r="J307" s="344"/>
      <c r="K307" s="344"/>
      <c r="L307" s="344"/>
      <c r="M307" s="344"/>
      <c r="N307" s="344"/>
      <c r="O307" s="344"/>
    </row>
    <row r="308" s="278" customFormat="1" ht="14.25" spans="1:15">
      <c r="A308" s="301" t="s">
        <v>512</v>
      </c>
      <c r="B308" s="302" t="s">
        <v>51</v>
      </c>
      <c r="C308" s="303"/>
      <c r="D308" s="303"/>
      <c r="E308" s="303"/>
      <c r="F308" s="297" t="str">
        <f t="shared" si="27"/>
        <v/>
      </c>
      <c r="G308" s="297" t="str">
        <f t="shared" si="28"/>
        <v/>
      </c>
      <c r="I308" s="344"/>
      <c r="J308" s="344"/>
      <c r="K308" s="344"/>
      <c r="L308" s="344"/>
      <c r="M308" s="344"/>
      <c r="N308" s="344"/>
      <c r="O308" s="344"/>
    </row>
    <row r="309" s="278" customFormat="1" ht="14.25" spans="1:15">
      <c r="A309" s="301" t="s">
        <v>513</v>
      </c>
      <c r="B309" s="302" t="s">
        <v>514</v>
      </c>
      <c r="C309" s="303"/>
      <c r="D309" s="303"/>
      <c r="E309" s="303"/>
      <c r="F309" s="297" t="str">
        <f t="shared" si="27"/>
        <v/>
      </c>
      <c r="G309" s="297" t="str">
        <f t="shared" si="28"/>
        <v/>
      </c>
      <c r="I309" s="344"/>
      <c r="J309" s="344"/>
      <c r="K309" s="344"/>
      <c r="L309" s="344"/>
      <c r="M309" s="344"/>
      <c r="N309" s="344"/>
      <c r="O309" s="344"/>
    </row>
    <row r="310" s="278" customFormat="1" ht="14.25" spans="1:15">
      <c r="A310" s="298" t="s">
        <v>515</v>
      </c>
      <c r="B310" s="299" t="s">
        <v>516</v>
      </c>
      <c r="C310" s="300">
        <f>SUM(C311:C323)</f>
        <v>738</v>
      </c>
      <c r="D310" s="300">
        <f>SUM(D311:D323)</f>
        <v>702</v>
      </c>
      <c r="E310" s="300">
        <f>SUM(E311:E323)</f>
        <v>994</v>
      </c>
      <c r="F310" s="297">
        <f t="shared" si="27"/>
        <v>134.7</v>
      </c>
      <c r="G310" s="297">
        <f t="shared" si="28"/>
        <v>141.6</v>
      </c>
      <c r="I310" s="344"/>
      <c r="J310" s="344"/>
      <c r="K310" s="344"/>
      <c r="L310" s="344"/>
      <c r="M310" s="344"/>
      <c r="N310" s="344"/>
      <c r="O310" s="344"/>
    </row>
    <row r="311" s="278" customFormat="1" ht="15" spans="1:15">
      <c r="A311" s="301" t="s">
        <v>517</v>
      </c>
      <c r="B311" s="306" t="s">
        <v>33</v>
      </c>
      <c r="C311" s="305">
        <v>366</v>
      </c>
      <c r="D311" s="304">
        <v>381</v>
      </c>
      <c r="E311" s="305">
        <v>470</v>
      </c>
      <c r="F311" s="297">
        <f t="shared" si="27"/>
        <v>128.4</v>
      </c>
      <c r="G311" s="297">
        <f t="shared" si="28"/>
        <v>123.4</v>
      </c>
      <c r="I311" s="344"/>
      <c r="J311" s="344"/>
      <c r="K311" s="344"/>
      <c r="L311" s="344"/>
      <c r="M311" s="344"/>
      <c r="N311" s="344"/>
      <c r="O311" s="344"/>
    </row>
    <row r="312" s="278" customFormat="1" ht="15" spans="1:15">
      <c r="A312" s="301" t="s">
        <v>518</v>
      </c>
      <c r="B312" s="306" t="s">
        <v>35</v>
      </c>
      <c r="C312" s="305">
        <v>242</v>
      </c>
      <c r="D312" s="304">
        <v>284</v>
      </c>
      <c r="E312" s="305">
        <v>368</v>
      </c>
      <c r="F312" s="297">
        <f t="shared" si="27"/>
        <v>152.1</v>
      </c>
      <c r="G312" s="297">
        <f t="shared" si="28"/>
        <v>129.6</v>
      </c>
      <c r="I312" s="344"/>
      <c r="J312" s="344"/>
      <c r="K312" s="344"/>
      <c r="L312" s="344"/>
      <c r="M312" s="344"/>
      <c r="N312" s="344"/>
      <c r="O312" s="344"/>
    </row>
    <row r="313" s="278" customFormat="1" ht="15" spans="1:15">
      <c r="A313" s="301" t="s">
        <v>519</v>
      </c>
      <c r="B313" s="306" t="s">
        <v>37</v>
      </c>
      <c r="C313" s="305"/>
      <c r="D313" s="304"/>
      <c r="E313" s="305"/>
      <c r="F313" s="297" t="str">
        <f t="shared" si="27"/>
        <v/>
      </c>
      <c r="G313" s="297" t="str">
        <f t="shared" si="28"/>
        <v/>
      </c>
      <c r="I313" s="344"/>
      <c r="J313" s="344"/>
      <c r="K313" s="344"/>
      <c r="L313" s="344"/>
      <c r="M313" s="344"/>
      <c r="N313" s="344"/>
      <c r="O313" s="344"/>
    </row>
    <row r="314" s="278" customFormat="1" ht="15" spans="1:15">
      <c r="A314" s="301" t="s">
        <v>520</v>
      </c>
      <c r="B314" s="307" t="s">
        <v>521</v>
      </c>
      <c r="C314" s="305"/>
      <c r="D314" s="304"/>
      <c r="E314" s="305"/>
      <c r="F314" s="297" t="str">
        <f t="shared" si="27"/>
        <v/>
      </c>
      <c r="G314" s="297" t="str">
        <f t="shared" si="28"/>
        <v/>
      </c>
      <c r="I314" s="344"/>
      <c r="J314" s="344"/>
      <c r="K314" s="344"/>
      <c r="L314" s="344"/>
      <c r="M314" s="344"/>
      <c r="N314" s="344"/>
      <c r="O314" s="344"/>
    </row>
    <row r="315" s="278" customFormat="1" ht="15" spans="1:15">
      <c r="A315" s="301" t="s">
        <v>522</v>
      </c>
      <c r="B315" s="302" t="s">
        <v>523</v>
      </c>
      <c r="C315" s="305"/>
      <c r="D315" s="304"/>
      <c r="E315" s="305"/>
      <c r="F315" s="297" t="str">
        <f t="shared" si="27"/>
        <v/>
      </c>
      <c r="G315" s="297" t="str">
        <f t="shared" si="28"/>
        <v/>
      </c>
      <c r="I315" s="344"/>
      <c r="J315" s="344"/>
      <c r="K315" s="344"/>
      <c r="L315" s="344"/>
      <c r="M315" s="344"/>
      <c r="N315" s="344"/>
      <c r="O315" s="344"/>
    </row>
    <row r="316" s="278" customFormat="1" ht="15" spans="1:15">
      <c r="A316" s="301" t="s">
        <v>524</v>
      </c>
      <c r="B316" s="302" t="s">
        <v>525</v>
      </c>
      <c r="C316" s="305"/>
      <c r="D316" s="304"/>
      <c r="E316" s="305"/>
      <c r="F316" s="297" t="str">
        <f t="shared" si="27"/>
        <v/>
      </c>
      <c r="G316" s="297" t="str">
        <f t="shared" si="28"/>
        <v/>
      </c>
      <c r="I316" s="344"/>
      <c r="J316" s="344"/>
      <c r="K316" s="344"/>
      <c r="L316" s="344"/>
      <c r="M316" s="344"/>
      <c r="N316" s="344"/>
      <c r="O316" s="344"/>
    </row>
    <row r="317" s="278" customFormat="1" ht="15" spans="1:15">
      <c r="A317" s="301" t="s">
        <v>526</v>
      </c>
      <c r="B317" s="308" t="s">
        <v>527</v>
      </c>
      <c r="C317" s="305">
        <v>5</v>
      </c>
      <c r="D317" s="304">
        <v>30</v>
      </c>
      <c r="E317" s="305">
        <v>31</v>
      </c>
      <c r="F317" s="297">
        <f t="shared" si="27"/>
        <v>620</v>
      </c>
      <c r="G317" s="297">
        <f t="shared" si="28"/>
        <v>103.3</v>
      </c>
      <c r="I317" s="344"/>
      <c r="J317" s="344"/>
      <c r="K317" s="344"/>
      <c r="L317" s="344"/>
      <c r="M317" s="344"/>
      <c r="N317" s="344"/>
      <c r="O317" s="344"/>
    </row>
    <row r="318" s="278" customFormat="1" ht="15" spans="1:15">
      <c r="A318" s="301" t="s">
        <v>528</v>
      </c>
      <c r="B318" s="306" t="s">
        <v>529</v>
      </c>
      <c r="C318" s="305"/>
      <c r="D318" s="304"/>
      <c r="E318" s="305"/>
      <c r="F318" s="297" t="str">
        <f t="shared" si="27"/>
        <v/>
      </c>
      <c r="G318" s="297" t="str">
        <f t="shared" si="28"/>
        <v/>
      </c>
      <c r="I318" s="344"/>
      <c r="J318" s="344"/>
      <c r="K318" s="344"/>
      <c r="L318" s="344"/>
      <c r="M318" s="344"/>
      <c r="N318" s="344"/>
      <c r="O318" s="344"/>
    </row>
    <row r="319" s="278" customFormat="1" ht="15" spans="1:15">
      <c r="A319" s="301" t="s">
        <v>530</v>
      </c>
      <c r="B319" s="306" t="s">
        <v>531</v>
      </c>
      <c r="C319" s="305"/>
      <c r="D319" s="304"/>
      <c r="E319" s="305"/>
      <c r="F319" s="297" t="str">
        <f t="shared" si="27"/>
        <v/>
      </c>
      <c r="G319" s="297" t="str">
        <f t="shared" si="28"/>
        <v/>
      </c>
      <c r="I319" s="344"/>
      <c r="J319" s="344"/>
      <c r="K319" s="344"/>
      <c r="L319" s="344"/>
      <c r="M319" s="344"/>
      <c r="N319" s="344"/>
      <c r="O319" s="344"/>
    </row>
    <row r="320" s="278" customFormat="1" ht="15" spans="1:15">
      <c r="A320" s="301" t="s">
        <v>532</v>
      </c>
      <c r="B320" s="306" t="s">
        <v>533</v>
      </c>
      <c r="C320" s="305"/>
      <c r="D320" s="304"/>
      <c r="E320" s="305"/>
      <c r="F320" s="297" t="str">
        <f t="shared" si="27"/>
        <v/>
      </c>
      <c r="G320" s="297" t="str">
        <f t="shared" si="28"/>
        <v/>
      </c>
      <c r="I320" s="344"/>
      <c r="J320" s="344"/>
      <c r="K320" s="344"/>
      <c r="L320" s="344"/>
      <c r="M320" s="344"/>
      <c r="N320" s="344"/>
      <c r="O320" s="344"/>
    </row>
    <row r="321" s="278" customFormat="1" ht="15" spans="1:15">
      <c r="A321" s="301" t="s">
        <v>534</v>
      </c>
      <c r="B321" s="306" t="s">
        <v>134</v>
      </c>
      <c r="C321" s="305"/>
      <c r="D321" s="304"/>
      <c r="E321" s="305"/>
      <c r="F321" s="297"/>
      <c r="G321" s="297" t="str">
        <f t="shared" si="28"/>
        <v/>
      </c>
      <c r="I321" s="344"/>
      <c r="J321" s="344"/>
      <c r="K321" s="344"/>
      <c r="L321" s="344"/>
      <c r="M321" s="344"/>
      <c r="N321" s="344"/>
      <c r="O321" s="344"/>
    </row>
    <row r="322" s="278" customFormat="1" ht="15" spans="1:15">
      <c r="A322" s="301" t="s">
        <v>535</v>
      </c>
      <c r="B322" s="306" t="s">
        <v>51</v>
      </c>
      <c r="C322" s="305"/>
      <c r="D322" s="304"/>
      <c r="E322" s="305"/>
      <c r="F322" s="297" t="str">
        <f t="shared" si="27"/>
        <v/>
      </c>
      <c r="G322" s="297" t="str">
        <f t="shared" si="28"/>
        <v/>
      </c>
      <c r="I322" s="344"/>
      <c r="J322" s="344"/>
      <c r="K322" s="344"/>
      <c r="L322" s="344"/>
      <c r="M322" s="344"/>
      <c r="N322" s="344"/>
      <c r="O322" s="344"/>
    </row>
    <row r="323" s="278" customFormat="1" ht="15" spans="1:15">
      <c r="A323" s="301" t="s">
        <v>536</v>
      </c>
      <c r="B323" s="302" t="s">
        <v>537</v>
      </c>
      <c r="C323" s="305">
        <v>125</v>
      </c>
      <c r="D323" s="304">
        <v>7</v>
      </c>
      <c r="E323" s="305">
        <v>125</v>
      </c>
      <c r="F323" s="297">
        <f t="shared" si="27"/>
        <v>100</v>
      </c>
      <c r="G323" s="297">
        <f t="shared" si="28"/>
        <v>1785.7</v>
      </c>
      <c r="I323" s="344"/>
      <c r="J323" s="344"/>
      <c r="K323" s="344"/>
      <c r="L323" s="344"/>
      <c r="M323" s="344"/>
      <c r="N323" s="344"/>
      <c r="O323" s="344"/>
    </row>
    <row r="324" s="278" customFormat="1" ht="14.25" spans="1:15">
      <c r="A324" s="298" t="s">
        <v>538</v>
      </c>
      <c r="B324" s="310" t="s">
        <v>539</v>
      </c>
      <c r="C324" s="300"/>
      <c r="D324" s="300"/>
      <c r="E324" s="300"/>
      <c r="F324" s="297" t="str">
        <f t="shared" si="27"/>
        <v/>
      </c>
      <c r="G324" s="297" t="str">
        <f t="shared" si="28"/>
        <v/>
      </c>
      <c r="I324" s="344"/>
      <c r="J324" s="344"/>
      <c r="K324" s="344"/>
      <c r="L324" s="344"/>
      <c r="M324" s="344"/>
      <c r="N324" s="344"/>
      <c r="O324" s="344"/>
    </row>
    <row r="325" s="278" customFormat="1" ht="14.25" spans="1:15">
      <c r="A325" s="301" t="s">
        <v>540</v>
      </c>
      <c r="B325" s="302" t="s">
        <v>33</v>
      </c>
      <c r="C325" s="303"/>
      <c r="D325" s="303"/>
      <c r="E325" s="303"/>
      <c r="F325" s="297" t="str">
        <f t="shared" si="27"/>
        <v/>
      </c>
      <c r="G325" s="297" t="str">
        <f t="shared" si="28"/>
        <v/>
      </c>
      <c r="I325" s="344"/>
      <c r="J325" s="344"/>
      <c r="K325" s="344"/>
      <c r="L325" s="344"/>
      <c r="M325" s="344"/>
      <c r="N325" s="344"/>
      <c r="O325" s="344"/>
    </row>
    <row r="326" s="278" customFormat="1" ht="14.25" spans="1:15">
      <c r="A326" s="301" t="s">
        <v>541</v>
      </c>
      <c r="B326" s="306" t="s">
        <v>35</v>
      </c>
      <c r="C326" s="303"/>
      <c r="D326" s="303"/>
      <c r="E326" s="303"/>
      <c r="F326" s="297" t="str">
        <f t="shared" si="27"/>
        <v/>
      </c>
      <c r="G326" s="297" t="str">
        <f t="shared" si="28"/>
        <v/>
      </c>
      <c r="I326" s="344"/>
      <c r="J326" s="344"/>
      <c r="K326" s="344"/>
      <c r="L326" s="344"/>
      <c r="M326" s="344"/>
      <c r="N326" s="344"/>
      <c r="O326" s="344"/>
    </row>
    <row r="327" s="278" customFormat="1" ht="14.25" spans="1:15">
      <c r="A327" s="301" t="s">
        <v>542</v>
      </c>
      <c r="B327" s="306" t="s">
        <v>37</v>
      </c>
      <c r="C327" s="303"/>
      <c r="D327" s="303"/>
      <c r="E327" s="303"/>
      <c r="F327" s="297" t="str">
        <f t="shared" si="27"/>
        <v/>
      </c>
      <c r="G327" s="297" t="str">
        <f t="shared" si="28"/>
        <v/>
      </c>
      <c r="I327" s="344"/>
      <c r="J327" s="344"/>
      <c r="K327" s="344"/>
      <c r="L327" s="344"/>
      <c r="M327" s="344"/>
      <c r="N327" s="344"/>
      <c r="O327" s="344"/>
    </row>
    <row r="328" s="278" customFormat="1" ht="14.25" spans="1:15">
      <c r="A328" s="301" t="s">
        <v>543</v>
      </c>
      <c r="B328" s="306" t="s">
        <v>544</v>
      </c>
      <c r="C328" s="303"/>
      <c r="D328" s="303"/>
      <c r="E328" s="303"/>
      <c r="F328" s="297" t="str">
        <f t="shared" si="27"/>
        <v/>
      </c>
      <c r="G328" s="297" t="str">
        <f t="shared" si="28"/>
        <v/>
      </c>
      <c r="I328" s="344"/>
      <c r="J328" s="344"/>
      <c r="K328" s="344"/>
      <c r="L328" s="344"/>
      <c r="M328" s="344"/>
      <c r="N328" s="344"/>
      <c r="O328" s="344"/>
    </row>
    <row r="329" s="278" customFormat="1" ht="14.25" spans="1:15">
      <c r="A329" s="301" t="s">
        <v>545</v>
      </c>
      <c r="B329" s="307" t="s">
        <v>546</v>
      </c>
      <c r="C329" s="303"/>
      <c r="D329" s="303"/>
      <c r="E329" s="303"/>
      <c r="F329" s="297" t="str">
        <f t="shared" si="27"/>
        <v/>
      </c>
      <c r="G329" s="297" t="str">
        <f t="shared" si="28"/>
        <v/>
      </c>
      <c r="I329" s="344"/>
      <c r="J329" s="344"/>
      <c r="K329" s="344"/>
      <c r="L329" s="344"/>
      <c r="M329" s="344"/>
      <c r="N329" s="344"/>
      <c r="O329" s="344"/>
    </row>
    <row r="330" s="278" customFormat="1" ht="14.25" spans="1:15">
      <c r="A330" s="301" t="s">
        <v>547</v>
      </c>
      <c r="B330" s="302" t="s">
        <v>548</v>
      </c>
      <c r="C330" s="303"/>
      <c r="D330" s="303"/>
      <c r="E330" s="303"/>
      <c r="F330" s="297" t="str">
        <f t="shared" si="27"/>
        <v/>
      </c>
      <c r="G330" s="297" t="str">
        <f t="shared" si="28"/>
        <v/>
      </c>
      <c r="I330" s="344"/>
      <c r="J330" s="344"/>
      <c r="K330" s="344"/>
      <c r="L330" s="344"/>
      <c r="M330" s="344"/>
      <c r="N330" s="344"/>
      <c r="O330" s="344"/>
    </row>
    <row r="331" s="278" customFormat="1" ht="14.25" spans="1:15">
      <c r="A331" s="301" t="s">
        <v>549</v>
      </c>
      <c r="B331" s="302" t="s">
        <v>134</v>
      </c>
      <c r="C331" s="303"/>
      <c r="D331" s="303"/>
      <c r="E331" s="303"/>
      <c r="F331" s="297" t="str">
        <f t="shared" si="27"/>
        <v/>
      </c>
      <c r="G331" s="297" t="str">
        <f t="shared" si="28"/>
        <v/>
      </c>
      <c r="I331" s="344"/>
      <c r="J331" s="344"/>
      <c r="K331" s="344"/>
      <c r="L331" s="344"/>
      <c r="M331" s="344"/>
      <c r="N331" s="344"/>
      <c r="O331" s="344"/>
    </row>
    <row r="332" s="278" customFormat="1" ht="14.25" spans="1:15">
      <c r="A332" s="301" t="s">
        <v>550</v>
      </c>
      <c r="B332" s="302" t="s">
        <v>51</v>
      </c>
      <c r="C332" s="303"/>
      <c r="D332" s="303"/>
      <c r="E332" s="303"/>
      <c r="F332" s="297" t="str">
        <f t="shared" si="27"/>
        <v/>
      </c>
      <c r="G332" s="297" t="str">
        <f t="shared" si="28"/>
        <v/>
      </c>
      <c r="I332" s="344"/>
      <c r="J332" s="344"/>
      <c r="K332" s="344"/>
      <c r="L332" s="344"/>
      <c r="M332" s="344"/>
      <c r="N332" s="344"/>
      <c r="O332" s="344"/>
    </row>
    <row r="333" s="278" customFormat="1" ht="14.25" spans="1:15">
      <c r="A333" s="301" t="s">
        <v>551</v>
      </c>
      <c r="B333" s="302" t="s">
        <v>552</v>
      </c>
      <c r="C333" s="303"/>
      <c r="D333" s="303"/>
      <c r="E333" s="303"/>
      <c r="F333" s="297" t="str">
        <f t="shared" ref="F333:F396" si="29">IF(C333=0,"",ROUND(E333/C333*100,1))</f>
        <v/>
      </c>
      <c r="G333" s="297" t="str">
        <f t="shared" ref="G333:G396" si="30">IF(D333=0,"",ROUND(E333/D333*100,1))</f>
        <v/>
      </c>
      <c r="I333" s="344"/>
      <c r="J333" s="344"/>
      <c r="K333" s="344"/>
      <c r="L333" s="344"/>
      <c r="M333" s="344"/>
      <c r="N333" s="344"/>
      <c r="O333" s="344"/>
    </row>
    <row r="334" s="278" customFormat="1" ht="14.25" spans="1:15">
      <c r="A334" s="298" t="s">
        <v>553</v>
      </c>
      <c r="B334" s="309" t="s">
        <v>554</v>
      </c>
      <c r="C334" s="300"/>
      <c r="D334" s="300"/>
      <c r="E334" s="300"/>
      <c r="F334" s="297" t="str">
        <f t="shared" si="29"/>
        <v/>
      </c>
      <c r="G334" s="297" t="str">
        <f t="shared" si="30"/>
        <v/>
      </c>
      <c r="I334" s="344"/>
      <c r="J334" s="344"/>
      <c r="K334" s="344"/>
      <c r="L334" s="344"/>
      <c r="M334" s="344"/>
      <c r="N334" s="344"/>
      <c r="O334" s="344"/>
    </row>
    <row r="335" s="278" customFormat="1" ht="14.25" spans="1:15">
      <c r="A335" s="301" t="s">
        <v>555</v>
      </c>
      <c r="B335" s="306" t="s">
        <v>33</v>
      </c>
      <c r="C335" s="303"/>
      <c r="D335" s="303"/>
      <c r="E335" s="303"/>
      <c r="F335" s="297" t="str">
        <f t="shared" si="29"/>
        <v/>
      </c>
      <c r="G335" s="297" t="str">
        <f t="shared" si="30"/>
        <v/>
      </c>
      <c r="I335" s="344"/>
      <c r="J335" s="344"/>
      <c r="K335" s="344"/>
      <c r="L335" s="344"/>
      <c r="M335" s="344"/>
      <c r="N335" s="344"/>
      <c r="O335" s="344"/>
    </row>
    <row r="336" s="278" customFormat="1" ht="14.25" spans="1:15">
      <c r="A336" s="301" t="s">
        <v>556</v>
      </c>
      <c r="B336" s="306" t="s">
        <v>35</v>
      </c>
      <c r="C336" s="303"/>
      <c r="D336" s="303"/>
      <c r="E336" s="303"/>
      <c r="F336" s="297" t="str">
        <f t="shared" si="29"/>
        <v/>
      </c>
      <c r="G336" s="297" t="str">
        <f t="shared" si="30"/>
        <v/>
      </c>
      <c r="I336" s="344"/>
      <c r="J336" s="344"/>
      <c r="K336" s="344"/>
      <c r="L336" s="344"/>
      <c r="M336" s="344"/>
      <c r="N336" s="344"/>
      <c r="O336" s="344"/>
    </row>
    <row r="337" s="278" customFormat="1" ht="14.25" spans="1:15">
      <c r="A337" s="301" t="s">
        <v>557</v>
      </c>
      <c r="B337" s="302" t="s">
        <v>37</v>
      </c>
      <c r="C337" s="303"/>
      <c r="D337" s="303"/>
      <c r="E337" s="303"/>
      <c r="F337" s="297" t="str">
        <f t="shared" si="29"/>
        <v/>
      </c>
      <c r="G337" s="297" t="str">
        <f t="shared" si="30"/>
        <v/>
      </c>
      <c r="I337" s="344"/>
      <c r="J337" s="344"/>
      <c r="K337" s="344"/>
      <c r="L337" s="344"/>
      <c r="M337" s="344"/>
      <c r="N337" s="344"/>
      <c r="O337" s="344"/>
    </row>
    <row r="338" s="278" customFormat="1" ht="14.25" spans="1:15">
      <c r="A338" s="301" t="s">
        <v>558</v>
      </c>
      <c r="B338" s="302" t="s">
        <v>559</v>
      </c>
      <c r="C338" s="303"/>
      <c r="D338" s="303"/>
      <c r="E338" s="303"/>
      <c r="F338" s="297" t="str">
        <f t="shared" si="29"/>
        <v/>
      </c>
      <c r="G338" s="297" t="str">
        <f t="shared" si="30"/>
        <v/>
      </c>
      <c r="I338" s="344"/>
      <c r="J338" s="344"/>
      <c r="K338" s="344"/>
      <c r="L338" s="344"/>
      <c r="M338" s="344"/>
      <c r="N338" s="344"/>
      <c r="O338" s="344"/>
    </row>
    <row r="339" s="278" customFormat="1" ht="14.25" spans="1:15">
      <c r="A339" s="301" t="s">
        <v>560</v>
      </c>
      <c r="B339" s="302" t="s">
        <v>561</v>
      </c>
      <c r="C339" s="303"/>
      <c r="D339" s="303"/>
      <c r="E339" s="303"/>
      <c r="F339" s="297" t="str">
        <f t="shared" si="29"/>
        <v/>
      </c>
      <c r="G339" s="297" t="str">
        <f t="shared" si="30"/>
        <v/>
      </c>
      <c r="I339" s="344"/>
      <c r="J339" s="344"/>
      <c r="K339" s="344"/>
      <c r="L339" s="344"/>
      <c r="M339" s="344"/>
      <c r="N339" s="344"/>
      <c r="O339" s="344"/>
    </row>
    <row r="340" s="278" customFormat="1" ht="14.25" spans="1:15">
      <c r="A340" s="301" t="s">
        <v>562</v>
      </c>
      <c r="B340" s="306" t="s">
        <v>563</v>
      </c>
      <c r="C340" s="303"/>
      <c r="D340" s="303"/>
      <c r="E340" s="303"/>
      <c r="F340" s="297" t="str">
        <f t="shared" si="29"/>
        <v/>
      </c>
      <c r="G340" s="297" t="str">
        <f t="shared" si="30"/>
        <v/>
      </c>
      <c r="I340" s="344"/>
      <c r="J340" s="344"/>
      <c r="K340" s="344"/>
      <c r="L340" s="344"/>
      <c r="M340" s="344"/>
      <c r="N340" s="344"/>
      <c r="O340" s="344"/>
    </row>
    <row r="341" s="278" customFormat="1" ht="14.25" spans="1:15">
      <c r="A341" s="301" t="s">
        <v>564</v>
      </c>
      <c r="B341" s="306" t="s">
        <v>134</v>
      </c>
      <c r="C341" s="303"/>
      <c r="D341" s="303"/>
      <c r="E341" s="303"/>
      <c r="F341" s="297" t="str">
        <f t="shared" si="29"/>
        <v/>
      </c>
      <c r="G341" s="297" t="str">
        <f t="shared" si="30"/>
        <v/>
      </c>
      <c r="I341" s="344"/>
      <c r="J341" s="344"/>
      <c r="K341" s="344"/>
      <c r="L341" s="344"/>
      <c r="M341" s="344"/>
      <c r="N341" s="344"/>
      <c r="O341" s="344"/>
    </row>
    <row r="342" s="278" customFormat="1" ht="14.25" spans="1:15">
      <c r="A342" s="301" t="s">
        <v>565</v>
      </c>
      <c r="B342" s="306" t="s">
        <v>51</v>
      </c>
      <c r="C342" s="303"/>
      <c r="D342" s="303"/>
      <c r="E342" s="303"/>
      <c r="F342" s="297" t="str">
        <f t="shared" si="29"/>
        <v/>
      </c>
      <c r="G342" s="297" t="str">
        <f t="shared" si="30"/>
        <v/>
      </c>
      <c r="I342" s="344"/>
      <c r="J342" s="344"/>
      <c r="K342" s="344"/>
      <c r="L342" s="344"/>
      <c r="M342" s="344"/>
      <c r="N342" s="344"/>
      <c r="O342" s="344"/>
    </row>
    <row r="343" s="278" customFormat="1" ht="14.25" spans="1:15">
      <c r="A343" s="301" t="s">
        <v>566</v>
      </c>
      <c r="B343" s="306" t="s">
        <v>567</v>
      </c>
      <c r="C343" s="303"/>
      <c r="D343" s="303"/>
      <c r="E343" s="303"/>
      <c r="F343" s="297" t="str">
        <f t="shared" si="29"/>
        <v/>
      </c>
      <c r="G343" s="297" t="str">
        <f t="shared" si="30"/>
        <v/>
      </c>
      <c r="I343" s="344"/>
      <c r="J343" s="344"/>
      <c r="K343" s="344"/>
      <c r="L343" s="344"/>
      <c r="M343" s="344"/>
      <c r="N343" s="344"/>
      <c r="O343" s="344"/>
    </row>
    <row r="344" s="278" customFormat="1" ht="14.25" spans="1:15">
      <c r="A344" s="298" t="s">
        <v>568</v>
      </c>
      <c r="B344" s="313" t="s">
        <v>569</v>
      </c>
      <c r="C344" s="300"/>
      <c r="D344" s="300"/>
      <c r="E344" s="300"/>
      <c r="F344" s="297" t="str">
        <f t="shared" si="29"/>
        <v/>
      </c>
      <c r="G344" s="297" t="str">
        <f t="shared" si="30"/>
        <v/>
      </c>
      <c r="I344" s="344"/>
      <c r="J344" s="344"/>
      <c r="K344" s="344"/>
      <c r="L344" s="344"/>
      <c r="M344" s="344"/>
      <c r="N344" s="344"/>
      <c r="O344" s="344"/>
    </row>
    <row r="345" s="278" customFormat="1" ht="14.25" spans="1:15">
      <c r="A345" s="301" t="s">
        <v>570</v>
      </c>
      <c r="B345" s="302" t="s">
        <v>33</v>
      </c>
      <c r="C345" s="303"/>
      <c r="D345" s="303"/>
      <c r="E345" s="303"/>
      <c r="F345" s="297" t="str">
        <f t="shared" si="29"/>
        <v/>
      </c>
      <c r="G345" s="297" t="str">
        <f t="shared" si="30"/>
        <v/>
      </c>
      <c r="I345" s="344"/>
      <c r="J345" s="344"/>
      <c r="K345" s="344"/>
      <c r="L345" s="344"/>
      <c r="M345" s="344"/>
      <c r="N345" s="344"/>
      <c r="O345" s="344"/>
    </row>
    <row r="346" s="278" customFormat="1" ht="14.25" spans="1:15">
      <c r="A346" s="301" t="s">
        <v>571</v>
      </c>
      <c r="B346" s="302" t="s">
        <v>35</v>
      </c>
      <c r="C346" s="303"/>
      <c r="D346" s="303"/>
      <c r="E346" s="303"/>
      <c r="F346" s="297" t="str">
        <f t="shared" si="29"/>
        <v/>
      </c>
      <c r="G346" s="297" t="str">
        <f t="shared" si="30"/>
        <v/>
      </c>
      <c r="I346" s="344"/>
      <c r="J346" s="344"/>
      <c r="K346" s="344"/>
      <c r="L346" s="344"/>
      <c r="M346" s="344"/>
      <c r="N346" s="344"/>
      <c r="O346" s="344"/>
    </row>
    <row r="347" s="278" customFormat="1" ht="14.25" spans="1:15">
      <c r="A347" s="301" t="s">
        <v>572</v>
      </c>
      <c r="B347" s="308" t="s">
        <v>37</v>
      </c>
      <c r="C347" s="303"/>
      <c r="D347" s="303"/>
      <c r="E347" s="303"/>
      <c r="F347" s="297" t="str">
        <f t="shared" si="29"/>
        <v/>
      </c>
      <c r="G347" s="297" t="str">
        <f t="shared" si="30"/>
        <v/>
      </c>
      <c r="I347" s="344"/>
      <c r="J347" s="344"/>
      <c r="K347" s="344"/>
      <c r="L347" s="344"/>
      <c r="M347" s="344"/>
      <c r="N347" s="344"/>
      <c r="O347" s="344"/>
    </row>
    <row r="348" s="278" customFormat="1" ht="14.25" spans="1:15">
      <c r="A348" s="301" t="s">
        <v>573</v>
      </c>
      <c r="B348" s="311" t="s">
        <v>574</v>
      </c>
      <c r="C348" s="303"/>
      <c r="D348" s="303"/>
      <c r="E348" s="303"/>
      <c r="F348" s="297" t="str">
        <f t="shared" si="29"/>
        <v/>
      </c>
      <c r="G348" s="297" t="str">
        <f t="shared" si="30"/>
        <v/>
      </c>
      <c r="I348" s="344"/>
      <c r="J348" s="344"/>
      <c r="K348" s="344"/>
      <c r="L348" s="344"/>
      <c r="M348" s="344"/>
      <c r="N348" s="344"/>
      <c r="O348" s="344"/>
    </row>
    <row r="349" s="278" customFormat="1" ht="14.25" spans="1:15">
      <c r="A349" s="301" t="s">
        <v>575</v>
      </c>
      <c r="B349" s="306" t="s">
        <v>576</v>
      </c>
      <c r="C349" s="303"/>
      <c r="D349" s="303"/>
      <c r="E349" s="303"/>
      <c r="F349" s="297" t="str">
        <f t="shared" si="29"/>
        <v/>
      </c>
      <c r="G349" s="297" t="str">
        <f t="shared" si="30"/>
        <v/>
      </c>
      <c r="I349" s="344"/>
      <c r="J349" s="344"/>
      <c r="K349" s="344"/>
      <c r="L349" s="344"/>
      <c r="M349" s="344"/>
      <c r="N349" s="344"/>
      <c r="O349" s="344"/>
    </row>
    <row r="350" s="278" customFormat="1" ht="14.25" spans="1:15">
      <c r="A350" s="301" t="s">
        <v>577</v>
      </c>
      <c r="B350" s="306" t="s">
        <v>51</v>
      </c>
      <c r="C350" s="303"/>
      <c r="D350" s="303"/>
      <c r="E350" s="303"/>
      <c r="F350" s="297" t="str">
        <f t="shared" si="29"/>
        <v/>
      </c>
      <c r="G350" s="297" t="str">
        <f t="shared" si="30"/>
        <v/>
      </c>
      <c r="I350" s="344"/>
      <c r="J350" s="344"/>
      <c r="K350" s="344"/>
      <c r="L350" s="344"/>
      <c r="M350" s="344"/>
      <c r="N350" s="344"/>
      <c r="O350" s="344"/>
    </row>
    <row r="351" s="278" customFormat="1" ht="14.25" spans="1:15">
      <c r="A351" s="301" t="s">
        <v>578</v>
      </c>
      <c r="B351" s="302" t="s">
        <v>579</v>
      </c>
      <c r="C351" s="303"/>
      <c r="D351" s="303"/>
      <c r="E351" s="303"/>
      <c r="F351" s="297" t="str">
        <f t="shared" si="29"/>
        <v/>
      </c>
      <c r="G351" s="297" t="str">
        <f t="shared" si="30"/>
        <v/>
      </c>
      <c r="I351" s="344"/>
      <c r="J351" s="344"/>
      <c r="K351" s="344"/>
      <c r="L351" s="344"/>
      <c r="M351" s="344"/>
      <c r="N351" s="344"/>
      <c r="O351" s="344"/>
    </row>
    <row r="352" s="278" customFormat="1" ht="14.25" spans="1:15">
      <c r="A352" s="298" t="s">
        <v>580</v>
      </c>
      <c r="B352" s="299" t="s">
        <v>581</v>
      </c>
      <c r="C352" s="300"/>
      <c r="D352" s="300"/>
      <c r="E352" s="300"/>
      <c r="F352" s="297" t="str">
        <f t="shared" si="29"/>
        <v/>
      </c>
      <c r="G352" s="297" t="str">
        <f t="shared" si="30"/>
        <v/>
      </c>
      <c r="I352" s="344"/>
      <c r="J352" s="344"/>
      <c r="K352" s="344"/>
      <c r="L352" s="344"/>
      <c r="M352" s="344"/>
      <c r="N352" s="344"/>
      <c r="O352" s="344"/>
    </row>
    <row r="353" s="278" customFormat="1" ht="14.25" spans="1:15">
      <c r="A353" s="301" t="s">
        <v>582</v>
      </c>
      <c r="B353" s="302" t="s">
        <v>33</v>
      </c>
      <c r="C353" s="303"/>
      <c r="D353" s="303"/>
      <c r="E353" s="303"/>
      <c r="F353" s="297" t="str">
        <f t="shared" si="29"/>
        <v/>
      </c>
      <c r="G353" s="297" t="str">
        <f t="shared" si="30"/>
        <v/>
      </c>
      <c r="I353" s="344"/>
      <c r="J353" s="344"/>
      <c r="K353" s="344"/>
      <c r="L353" s="344"/>
      <c r="M353" s="344"/>
      <c r="N353" s="344"/>
      <c r="O353" s="344"/>
    </row>
    <row r="354" s="278" customFormat="1" ht="14.25" spans="1:15">
      <c r="A354" s="301" t="s">
        <v>583</v>
      </c>
      <c r="B354" s="306" t="s">
        <v>35</v>
      </c>
      <c r="C354" s="303"/>
      <c r="D354" s="303"/>
      <c r="E354" s="303"/>
      <c r="F354" s="297" t="str">
        <f t="shared" si="29"/>
        <v/>
      </c>
      <c r="G354" s="297" t="str">
        <f t="shared" si="30"/>
        <v/>
      </c>
      <c r="I354" s="344"/>
      <c r="J354" s="344"/>
      <c r="K354" s="344"/>
      <c r="L354" s="344"/>
      <c r="M354" s="344"/>
      <c r="N354" s="344"/>
      <c r="O354" s="344"/>
    </row>
    <row r="355" s="278" customFormat="1" ht="14.25" spans="1:15">
      <c r="A355" s="301" t="s">
        <v>584</v>
      </c>
      <c r="B355" s="302" t="s">
        <v>134</v>
      </c>
      <c r="C355" s="303"/>
      <c r="D355" s="303"/>
      <c r="E355" s="303"/>
      <c r="F355" s="297" t="str">
        <f t="shared" si="29"/>
        <v/>
      </c>
      <c r="G355" s="297" t="str">
        <f t="shared" si="30"/>
        <v/>
      </c>
      <c r="I355" s="344"/>
      <c r="J355" s="344"/>
      <c r="K355" s="344"/>
      <c r="L355" s="344"/>
      <c r="M355" s="344"/>
      <c r="N355" s="344"/>
      <c r="O355" s="344"/>
    </row>
    <row r="356" s="278" customFormat="1" ht="14.25" spans="1:15">
      <c r="A356" s="301" t="s">
        <v>585</v>
      </c>
      <c r="B356" s="306" t="s">
        <v>586</v>
      </c>
      <c r="C356" s="303"/>
      <c r="D356" s="303"/>
      <c r="E356" s="303"/>
      <c r="F356" s="297" t="str">
        <f t="shared" si="29"/>
        <v/>
      </c>
      <c r="G356" s="297" t="str">
        <f t="shared" si="30"/>
        <v/>
      </c>
      <c r="I356" s="344"/>
      <c r="J356" s="344"/>
      <c r="K356" s="344"/>
      <c r="L356" s="344"/>
      <c r="M356" s="344"/>
      <c r="N356" s="344"/>
      <c r="O356" s="344"/>
    </row>
    <row r="357" s="278" customFormat="1" ht="14.25" spans="1:15">
      <c r="A357" s="301" t="s">
        <v>587</v>
      </c>
      <c r="B357" s="302" t="s">
        <v>588</v>
      </c>
      <c r="C357" s="303"/>
      <c r="D357" s="303"/>
      <c r="E357" s="303"/>
      <c r="F357" s="297" t="str">
        <f t="shared" si="29"/>
        <v/>
      </c>
      <c r="G357" s="297" t="str">
        <f t="shared" si="30"/>
        <v/>
      </c>
      <c r="I357" s="344"/>
      <c r="J357" s="344"/>
      <c r="K357" s="344"/>
      <c r="L357" s="344"/>
      <c r="M357" s="344"/>
      <c r="N357" s="344"/>
      <c r="O357" s="344"/>
    </row>
    <row r="358" s="278" customFormat="1" ht="14.25" spans="1:15">
      <c r="A358" s="298" t="s">
        <v>589</v>
      </c>
      <c r="B358" s="299" t="s">
        <v>590</v>
      </c>
      <c r="C358" s="300"/>
      <c r="D358" s="300">
        <f>SUM(D359:D360)</f>
        <v>30</v>
      </c>
      <c r="E358" s="300">
        <f>SUM(E359:E360)</f>
        <v>53</v>
      </c>
      <c r="F358" s="297" t="str">
        <f t="shared" si="29"/>
        <v/>
      </c>
      <c r="G358" s="297">
        <f t="shared" si="30"/>
        <v>176.7</v>
      </c>
      <c r="I358" s="344"/>
      <c r="J358" s="344"/>
      <c r="K358" s="344"/>
      <c r="L358" s="344"/>
      <c r="M358" s="344"/>
      <c r="N358" s="344"/>
      <c r="O358" s="344"/>
    </row>
    <row r="359" s="278" customFormat="1" ht="15" spans="1:15">
      <c r="A359" s="301" t="s">
        <v>591</v>
      </c>
      <c r="B359" s="302" t="s">
        <v>592</v>
      </c>
      <c r="C359" s="305"/>
      <c r="D359" s="304">
        <v>30</v>
      </c>
      <c r="E359" s="305">
        <v>53</v>
      </c>
      <c r="F359" s="297" t="str">
        <f t="shared" si="29"/>
        <v/>
      </c>
      <c r="G359" s="297">
        <f t="shared" si="30"/>
        <v>176.7</v>
      </c>
      <c r="I359" s="344"/>
      <c r="J359" s="344"/>
      <c r="K359" s="344"/>
      <c r="L359" s="344"/>
      <c r="M359" s="344"/>
      <c r="N359" s="344"/>
      <c r="O359" s="344"/>
    </row>
    <row r="360" s="278" customFormat="1" ht="15" spans="1:15">
      <c r="A360" s="301" t="s">
        <v>593</v>
      </c>
      <c r="B360" s="302" t="s">
        <v>594</v>
      </c>
      <c r="C360" s="305"/>
      <c r="D360" s="304"/>
      <c r="E360" s="305"/>
      <c r="F360" s="297" t="str">
        <f t="shared" si="29"/>
        <v/>
      </c>
      <c r="G360" s="297" t="str">
        <f t="shared" si="30"/>
        <v/>
      </c>
      <c r="I360" s="344"/>
      <c r="J360" s="344"/>
      <c r="K360" s="344"/>
      <c r="L360" s="344"/>
      <c r="M360" s="344"/>
      <c r="N360" s="344"/>
      <c r="O360" s="344"/>
    </row>
    <row r="361" s="278" customFormat="1" ht="14.25" spans="1:15">
      <c r="A361" s="295" t="s">
        <v>595</v>
      </c>
      <c r="B361" s="296" t="s">
        <v>596</v>
      </c>
      <c r="C361" s="324">
        <f>SUM(C362,C367,C374,C380,C386,C390,C394,C398,C404,C411)</f>
        <v>110195</v>
      </c>
      <c r="D361" s="324">
        <f>SUM(D362,D367,D374,D380,D386,D390,D394,D398,D404,D411)</f>
        <v>90267</v>
      </c>
      <c r="E361" s="324">
        <f>SUM(E362,E367,E374,E380,E386,E390,E394,E398,E404,E411)</f>
        <v>136024</v>
      </c>
      <c r="F361" s="297">
        <f t="shared" si="29"/>
        <v>123.4</v>
      </c>
      <c r="G361" s="297">
        <f t="shared" si="30"/>
        <v>150.7</v>
      </c>
      <c r="I361" s="344"/>
      <c r="J361" s="344"/>
      <c r="K361" s="344"/>
      <c r="L361" s="344"/>
      <c r="M361" s="344"/>
      <c r="N361" s="344"/>
      <c r="O361" s="344"/>
    </row>
    <row r="362" s="278" customFormat="1" ht="14.25" spans="1:15">
      <c r="A362" s="298" t="s">
        <v>597</v>
      </c>
      <c r="B362" s="309" t="s">
        <v>598</v>
      </c>
      <c r="C362" s="300">
        <f>SUM(C363:C366)</f>
        <v>10699</v>
      </c>
      <c r="D362" s="300">
        <f>SUM(D363:D366)</f>
        <v>1594</v>
      </c>
      <c r="E362" s="300">
        <f>SUM(E363:E366)</f>
        <v>8569</v>
      </c>
      <c r="F362" s="297">
        <f t="shared" si="29"/>
        <v>80.1</v>
      </c>
      <c r="G362" s="297">
        <f t="shared" si="30"/>
        <v>537.6</v>
      </c>
      <c r="I362" s="344"/>
      <c r="J362" s="344"/>
      <c r="K362" s="344"/>
      <c r="L362" s="344"/>
      <c r="M362" s="344"/>
      <c r="N362" s="344"/>
      <c r="O362" s="344"/>
    </row>
    <row r="363" s="278" customFormat="1" ht="15" spans="1:15">
      <c r="A363" s="301" t="s">
        <v>599</v>
      </c>
      <c r="B363" s="302" t="s">
        <v>33</v>
      </c>
      <c r="C363" s="305">
        <v>3593</v>
      </c>
      <c r="D363" s="304">
        <v>1333</v>
      </c>
      <c r="E363" s="304">
        <v>3563</v>
      </c>
      <c r="F363" s="297">
        <f t="shared" si="29"/>
        <v>99.2</v>
      </c>
      <c r="G363" s="297">
        <f t="shared" si="30"/>
        <v>267.3</v>
      </c>
      <c r="I363" s="344"/>
      <c r="J363" s="344"/>
      <c r="K363" s="344"/>
      <c r="L363" s="344"/>
      <c r="M363" s="344"/>
      <c r="N363" s="344"/>
      <c r="O363" s="344"/>
    </row>
    <row r="364" s="278" customFormat="1" ht="15" spans="1:15">
      <c r="A364" s="301" t="s">
        <v>600</v>
      </c>
      <c r="B364" s="302" t="s">
        <v>35</v>
      </c>
      <c r="C364" s="305"/>
      <c r="D364" s="304">
        <v>143</v>
      </c>
      <c r="E364" s="304"/>
      <c r="F364" s="297" t="str">
        <f t="shared" si="29"/>
        <v/>
      </c>
      <c r="G364" s="297">
        <f t="shared" si="30"/>
        <v>0</v>
      </c>
      <c r="I364" s="344"/>
      <c r="J364" s="344"/>
      <c r="K364" s="344"/>
      <c r="L364" s="344"/>
      <c r="M364" s="344"/>
      <c r="N364" s="344"/>
      <c r="O364" s="344"/>
    </row>
    <row r="365" s="278" customFormat="1" ht="15" spans="1:15">
      <c r="A365" s="301" t="s">
        <v>601</v>
      </c>
      <c r="B365" s="302" t="s">
        <v>37</v>
      </c>
      <c r="C365" s="305"/>
      <c r="D365" s="304">
        <v>30</v>
      </c>
      <c r="E365" s="304"/>
      <c r="F365" s="297" t="str">
        <f t="shared" si="29"/>
        <v/>
      </c>
      <c r="G365" s="297">
        <f t="shared" si="30"/>
        <v>0</v>
      </c>
      <c r="I365" s="344"/>
      <c r="J365" s="344"/>
      <c r="K365" s="344"/>
      <c r="L365" s="344"/>
      <c r="M365" s="344"/>
      <c r="N365" s="344"/>
      <c r="O365" s="344"/>
    </row>
    <row r="366" s="278" customFormat="1" ht="15" spans="1:15">
      <c r="A366" s="301" t="s">
        <v>602</v>
      </c>
      <c r="B366" s="311" t="s">
        <v>603</v>
      </c>
      <c r="C366" s="305">
        <v>7106</v>
      </c>
      <c r="D366" s="304">
        <v>88</v>
      </c>
      <c r="E366" s="304">
        <v>5006</v>
      </c>
      <c r="F366" s="297">
        <f t="shared" si="29"/>
        <v>70.4</v>
      </c>
      <c r="G366" s="297">
        <f t="shared" si="30"/>
        <v>5688.6</v>
      </c>
      <c r="I366" s="344"/>
      <c r="J366" s="344"/>
      <c r="K366" s="344"/>
      <c r="L366" s="344"/>
      <c r="M366" s="344"/>
      <c r="N366" s="344"/>
      <c r="O366" s="344"/>
    </row>
    <row r="367" s="278" customFormat="1" ht="14.25" spans="1:15">
      <c r="A367" s="298" t="s">
        <v>604</v>
      </c>
      <c r="B367" s="299" t="s">
        <v>605</v>
      </c>
      <c r="C367" s="300">
        <f>SUM(C368:C373)</f>
        <v>95152</v>
      </c>
      <c r="D367" s="300">
        <f>SUM(D368:D373)</f>
        <v>84130</v>
      </c>
      <c r="E367" s="300">
        <f>SUM(E368:E373)</f>
        <v>123541</v>
      </c>
      <c r="F367" s="297">
        <f t="shared" si="29"/>
        <v>129.8</v>
      </c>
      <c r="G367" s="297">
        <f t="shared" si="30"/>
        <v>146.8</v>
      </c>
      <c r="I367" s="344"/>
      <c r="J367" s="344"/>
      <c r="K367" s="344"/>
      <c r="L367" s="344"/>
      <c r="M367" s="344"/>
      <c r="N367" s="344"/>
      <c r="O367" s="344"/>
    </row>
    <row r="368" s="278" customFormat="1" ht="15" spans="1:15">
      <c r="A368" s="301" t="s">
        <v>606</v>
      </c>
      <c r="B368" s="302" t="s">
        <v>607</v>
      </c>
      <c r="C368" s="305">
        <v>3393</v>
      </c>
      <c r="D368" s="304">
        <v>2192</v>
      </c>
      <c r="E368" s="304">
        <v>3000</v>
      </c>
      <c r="F368" s="297">
        <f t="shared" si="29"/>
        <v>88.4</v>
      </c>
      <c r="G368" s="297">
        <f t="shared" si="30"/>
        <v>136.9</v>
      </c>
      <c r="I368" s="344"/>
      <c r="J368" s="344"/>
      <c r="K368" s="344"/>
      <c r="L368" s="344"/>
      <c r="M368" s="344"/>
      <c r="N368" s="344"/>
      <c r="O368" s="344"/>
    </row>
    <row r="369" s="278" customFormat="1" ht="15" spans="1:15">
      <c r="A369" s="301" t="s">
        <v>608</v>
      </c>
      <c r="B369" s="302" t="s">
        <v>609</v>
      </c>
      <c r="C369" s="305">
        <v>46223</v>
      </c>
      <c r="D369" s="304">
        <v>56377</v>
      </c>
      <c r="E369" s="304">
        <v>49411</v>
      </c>
      <c r="F369" s="297">
        <f t="shared" si="29"/>
        <v>106.9</v>
      </c>
      <c r="G369" s="297">
        <f t="shared" si="30"/>
        <v>87.6</v>
      </c>
      <c r="I369" s="344"/>
      <c r="J369" s="344"/>
      <c r="K369" s="344"/>
      <c r="L369" s="344"/>
      <c r="M369" s="344"/>
      <c r="N369" s="344"/>
      <c r="O369" s="344"/>
    </row>
    <row r="370" s="278" customFormat="1" ht="15" spans="1:15">
      <c r="A370" s="301" t="s">
        <v>610</v>
      </c>
      <c r="B370" s="306" t="s">
        <v>611</v>
      </c>
      <c r="C370" s="305">
        <v>11774</v>
      </c>
      <c r="D370" s="304">
        <v>1600</v>
      </c>
      <c r="E370" s="304">
        <v>36784</v>
      </c>
      <c r="F370" s="297">
        <f t="shared" si="29"/>
        <v>312.4</v>
      </c>
      <c r="G370" s="297">
        <f t="shared" si="30"/>
        <v>2299</v>
      </c>
      <c r="I370" s="344"/>
      <c r="J370" s="344"/>
      <c r="K370" s="344"/>
      <c r="L370" s="344"/>
      <c r="M370" s="344"/>
      <c r="N370" s="344"/>
      <c r="O370" s="344"/>
    </row>
    <row r="371" s="278" customFormat="1" ht="15" spans="1:15">
      <c r="A371" s="301" t="s">
        <v>612</v>
      </c>
      <c r="B371" s="306" t="s">
        <v>613</v>
      </c>
      <c r="C371" s="305">
        <v>8516</v>
      </c>
      <c r="D371" s="304">
        <v>9462</v>
      </c>
      <c r="E371" s="304">
        <v>9462</v>
      </c>
      <c r="F371" s="297">
        <f t="shared" si="29"/>
        <v>111.1</v>
      </c>
      <c r="G371" s="297">
        <f t="shared" si="30"/>
        <v>100</v>
      </c>
      <c r="I371" s="344"/>
      <c r="J371" s="344"/>
      <c r="K371" s="344"/>
      <c r="L371" s="344"/>
      <c r="M371" s="344"/>
      <c r="N371" s="344"/>
      <c r="O371" s="344"/>
    </row>
    <row r="372" s="278" customFormat="1" ht="15" spans="1:15">
      <c r="A372" s="301" t="s">
        <v>614</v>
      </c>
      <c r="B372" s="306" t="s">
        <v>615</v>
      </c>
      <c r="C372" s="305"/>
      <c r="D372" s="304">
        <v>63</v>
      </c>
      <c r="E372" s="304">
        <v>124</v>
      </c>
      <c r="F372" s="297" t="str">
        <f t="shared" si="29"/>
        <v/>
      </c>
      <c r="G372" s="297">
        <f t="shared" si="30"/>
        <v>196.8</v>
      </c>
      <c r="I372" s="344"/>
      <c r="J372" s="344"/>
      <c r="K372" s="344"/>
      <c r="L372" s="344"/>
      <c r="M372" s="344"/>
      <c r="N372" s="344"/>
      <c r="O372" s="344"/>
    </row>
    <row r="373" s="278" customFormat="1" ht="15" spans="1:15">
      <c r="A373" s="301" t="s">
        <v>616</v>
      </c>
      <c r="B373" s="302" t="s">
        <v>617</v>
      </c>
      <c r="C373" s="305">
        <v>25246</v>
      </c>
      <c r="D373" s="304">
        <v>14436</v>
      </c>
      <c r="E373" s="304">
        <v>24760</v>
      </c>
      <c r="F373" s="297">
        <f t="shared" si="29"/>
        <v>98.1</v>
      </c>
      <c r="G373" s="297">
        <f t="shared" si="30"/>
        <v>171.5</v>
      </c>
      <c r="I373" s="344"/>
      <c r="J373" s="344"/>
      <c r="K373" s="344"/>
      <c r="L373" s="344"/>
      <c r="M373" s="344"/>
      <c r="N373" s="344"/>
      <c r="O373" s="344"/>
    </row>
    <row r="374" s="278" customFormat="1" ht="14.25" spans="1:15">
      <c r="A374" s="298" t="s">
        <v>618</v>
      </c>
      <c r="B374" s="299" t="s">
        <v>619</v>
      </c>
      <c r="C374" s="300">
        <f>SUM(C375:C379)</f>
        <v>3217</v>
      </c>
      <c r="D374" s="300">
        <f>SUM(D375:D379)</f>
        <v>2552</v>
      </c>
      <c r="E374" s="300">
        <f>SUM(E375:E379)</f>
        <v>2621</v>
      </c>
      <c r="F374" s="297">
        <f t="shared" si="29"/>
        <v>81.5</v>
      </c>
      <c r="G374" s="297">
        <f t="shared" si="30"/>
        <v>102.7</v>
      </c>
      <c r="I374" s="344"/>
      <c r="J374" s="344"/>
      <c r="K374" s="344"/>
      <c r="L374" s="344"/>
      <c r="M374" s="344"/>
      <c r="N374" s="344"/>
      <c r="O374" s="344"/>
    </row>
    <row r="375" s="278" customFormat="1" ht="15" spans="1:15">
      <c r="A375" s="301" t="s">
        <v>620</v>
      </c>
      <c r="B375" s="302" t="s">
        <v>621</v>
      </c>
      <c r="C375" s="305"/>
      <c r="D375" s="304"/>
      <c r="E375" s="304"/>
      <c r="F375" s="297" t="str">
        <f t="shared" si="29"/>
        <v/>
      </c>
      <c r="G375" s="297" t="str">
        <f t="shared" si="30"/>
        <v/>
      </c>
      <c r="I375" s="344"/>
      <c r="J375" s="344"/>
      <c r="K375" s="344"/>
      <c r="L375" s="344"/>
      <c r="M375" s="344"/>
      <c r="N375" s="344"/>
      <c r="O375" s="344"/>
    </row>
    <row r="376" s="278" customFormat="1" ht="15" spans="1:15">
      <c r="A376" s="301" t="s">
        <v>622</v>
      </c>
      <c r="B376" s="302" t="s">
        <v>623</v>
      </c>
      <c r="C376" s="305">
        <v>3217</v>
      </c>
      <c r="D376" s="304">
        <v>2212</v>
      </c>
      <c r="E376" s="304">
        <v>2281</v>
      </c>
      <c r="F376" s="297">
        <f t="shared" si="29"/>
        <v>70.9</v>
      </c>
      <c r="G376" s="297">
        <f t="shared" si="30"/>
        <v>103.1</v>
      </c>
      <c r="I376" s="344"/>
      <c r="J376" s="344"/>
      <c r="K376" s="344"/>
      <c r="L376" s="344"/>
      <c r="M376" s="344"/>
      <c r="N376" s="344"/>
      <c r="O376" s="344"/>
    </row>
    <row r="377" s="278" customFormat="1" ht="15" spans="1:15">
      <c r="A377" s="301" t="s">
        <v>624</v>
      </c>
      <c r="B377" s="302" t="s">
        <v>625</v>
      </c>
      <c r="C377" s="305"/>
      <c r="D377" s="304"/>
      <c r="E377" s="304"/>
      <c r="F377" s="297" t="str">
        <f t="shared" si="29"/>
        <v/>
      </c>
      <c r="G377" s="297" t="str">
        <f t="shared" si="30"/>
        <v/>
      </c>
      <c r="I377" s="344"/>
      <c r="J377" s="344"/>
      <c r="K377" s="344"/>
      <c r="L377" s="344"/>
      <c r="M377" s="344"/>
      <c r="N377" s="344"/>
      <c r="O377" s="344"/>
    </row>
    <row r="378" s="278" customFormat="1" ht="15" spans="1:15">
      <c r="A378" s="301" t="s">
        <v>626</v>
      </c>
      <c r="B378" s="306" t="s">
        <v>627</v>
      </c>
      <c r="C378" s="305"/>
      <c r="D378" s="304">
        <v>39</v>
      </c>
      <c r="E378" s="304"/>
      <c r="F378" s="297" t="str">
        <f t="shared" si="29"/>
        <v/>
      </c>
      <c r="G378" s="297">
        <f t="shared" si="30"/>
        <v>0</v>
      </c>
      <c r="I378" s="344"/>
      <c r="J378" s="344"/>
      <c r="K378" s="344"/>
      <c r="L378" s="344"/>
      <c r="M378" s="344"/>
      <c r="N378" s="344"/>
      <c r="O378" s="344"/>
    </row>
    <row r="379" s="278" customFormat="1" ht="15" spans="1:15">
      <c r="A379" s="301" t="s">
        <v>628</v>
      </c>
      <c r="B379" s="306" t="s">
        <v>629</v>
      </c>
      <c r="C379" s="305"/>
      <c r="D379" s="304">
        <v>301</v>
      </c>
      <c r="E379" s="304">
        <v>340</v>
      </c>
      <c r="F379" s="297" t="str">
        <f t="shared" si="29"/>
        <v/>
      </c>
      <c r="G379" s="297">
        <f t="shared" si="30"/>
        <v>113</v>
      </c>
      <c r="I379" s="344"/>
      <c r="J379" s="344"/>
      <c r="K379" s="344"/>
      <c r="L379" s="344"/>
      <c r="M379" s="344"/>
      <c r="N379" s="344"/>
      <c r="O379" s="344"/>
    </row>
    <row r="380" s="278" customFormat="1" ht="14.25" spans="1:15">
      <c r="A380" s="298" t="s">
        <v>630</v>
      </c>
      <c r="B380" s="313" t="s">
        <v>631</v>
      </c>
      <c r="C380" s="300">
        <f>SUM(C381:C385)</f>
        <v>0</v>
      </c>
      <c r="D380" s="300">
        <f>SUM(D381:D385)</f>
        <v>0</v>
      </c>
      <c r="E380" s="300">
        <f>SUM(E381:E385)</f>
        <v>0</v>
      </c>
      <c r="F380" s="297" t="str">
        <f t="shared" si="29"/>
        <v/>
      </c>
      <c r="G380" s="297" t="str">
        <f t="shared" si="30"/>
        <v/>
      </c>
      <c r="I380" s="344"/>
      <c r="J380" s="344"/>
      <c r="K380" s="344"/>
      <c r="L380" s="344"/>
      <c r="M380" s="344"/>
      <c r="N380" s="344"/>
      <c r="O380" s="344"/>
    </row>
    <row r="381" s="278" customFormat="1" ht="14.25" spans="1:15">
      <c r="A381" s="301" t="s">
        <v>632</v>
      </c>
      <c r="B381" s="302" t="s">
        <v>633</v>
      </c>
      <c r="C381" s="303"/>
      <c r="D381" s="303"/>
      <c r="E381" s="303"/>
      <c r="F381" s="297" t="str">
        <f t="shared" si="29"/>
        <v/>
      </c>
      <c r="G381" s="297" t="str">
        <f t="shared" si="30"/>
        <v/>
      </c>
      <c r="I381" s="344"/>
      <c r="J381" s="344"/>
      <c r="K381" s="344"/>
      <c r="L381" s="344"/>
      <c r="M381" s="344"/>
      <c r="N381" s="344"/>
      <c r="O381" s="344"/>
    </row>
    <row r="382" s="278" customFormat="1" ht="14.25" spans="1:15">
      <c r="A382" s="301" t="s">
        <v>634</v>
      </c>
      <c r="B382" s="302" t="s">
        <v>635</v>
      </c>
      <c r="C382" s="303"/>
      <c r="D382" s="303"/>
      <c r="E382" s="303"/>
      <c r="F382" s="297" t="str">
        <f t="shared" si="29"/>
        <v/>
      </c>
      <c r="G382" s="297" t="str">
        <f t="shared" si="30"/>
        <v/>
      </c>
      <c r="I382" s="344"/>
      <c r="J382" s="344"/>
      <c r="K382" s="344"/>
      <c r="L382" s="344"/>
      <c r="M382" s="344"/>
      <c r="N382" s="344"/>
      <c r="O382" s="344"/>
    </row>
    <row r="383" s="278" customFormat="1" ht="14.25" spans="1:15">
      <c r="A383" s="301" t="s">
        <v>636</v>
      </c>
      <c r="B383" s="302" t="s">
        <v>637</v>
      </c>
      <c r="C383" s="303"/>
      <c r="D383" s="303"/>
      <c r="E383" s="303"/>
      <c r="F383" s="297" t="str">
        <f t="shared" si="29"/>
        <v/>
      </c>
      <c r="G383" s="297" t="str">
        <f t="shared" si="30"/>
        <v/>
      </c>
      <c r="I383" s="344"/>
      <c r="J383" s="344"/>
      <c r="K383" s="344"/>
      <c r="L383" s="344"/>
      <c r="M383" s="344"/>
      <c r="N383" s="344"/>
      <c r="O383" s="344"/>
    </row>
    <row r="384" s="278" customFormat="1" ht="14.25" spans="1:15">
      <c r="A384" s="301" t="s">
        <v>638</v>
      </c>
      <c r="B384" s="306" t="s">
        <v>639</v>
      </c>
      <c r="C384" s="303"/>
      <c r="D384" s="303"/>
      <c r="E384" s="303"/>
      <c r="F384" s="297" t="str">
        <f t="shared" si="29"/>
        <v/>
      </c>
      <c r="G384" s="297" t="str">
        <f t="shared" si="30"/>
        <v/>
      </c>
      <c r="I384" s="344"/>
      <c r="J384" s="344"/>
      <c r="K384" s="344"/>
      <c r="L384" s="344"/>
      <c r="M384" s="344"/>
      <c r="N384" s="344"/>
      <c r="O384" s="344"/>
    </row>
    <row r="385" s="278" customFormat="1" ht="14.25" spans="1:15">
      <c r="A385" s="301" t="s">
        <v>640</v>
      </c>
      <c r="B385" s="306" t="s">
        <v>641</v>
      </c>
      <c r="C385" s="303"/>
      <c r="D385" s="303"/>
      <c r="E385" s="303"/>
      <c r="F385" s="297" t="str">
        <f t="shared" si="29"/>
        <v/>
      </c>
      <c r="G385" s="297" t="str">
        <f t="shared" si="30"/>
        <v/>
      </c>
      <c r="I385" s="344"/>
      <c r="J385" s="344"/>
      <c r="K385" s="344"/>
      <c r="L385" s="344"/>
      <c r="M385" s="344"/>
      <c r="N385" s="344"/>
      <c r="O385" s="344"/>
    </row>
    <row r="386" s="278" customFormat="1" ht="14.25" spans="1:15">
      <c r="A386" s="298" t="s">
        <v>642</v>
      </c>
      <c r="B386" s="309" t="s">
        <v>643</v>
      </c>
      <c r="C386" s="300">
        <f>SUM(C387:C391)</f>
        <v>0</v>
      </c>
      <c r="D386" s="300">
        <f>SUM(D387:D391)</f>
        <v>0</v>
      </c>
      <c r="E386" s="300"/>
      <c r="F386" s="297" t="str">
        <f t="shared" si="29"/>
        <v/>
      </c>
      <c r="G386" s="297" t="str">
        <f t="shared" si="30"/>
        <v/>
      </c>
      <c r="I386" s="344"/>
      <c r="J386" s="344"/>
      <c r="K386" s="344"/>
      <c r="L386" s="344"/>
      <c r="M386" s="344"/>
      <c r="N386" s="344"/>
      <c r="O386" s="344"/>
    </row>
    <row r="387" s="278" customFormat="1" ht="14.25" spans="1:15">
      <c r="A387" s="301" t="s">
        <v>644</v>
      </c>
      <c r="B387" s="302" t="s">
        <v>645</v>
      </c>
      <c r="C387" s="303"/>
      <c r="D387" s="303"/>
      <c r="E387" s="303"/>
      <c r="F387" s="297" t="str">
        <f t="shared" si="29"/>
        <v/>
      </c>
      <c r="G387" s="297" t="str">
        <f t="shared" si="30"/>
        <v/>
      </c>
      <c r="I387" s="344"/>
      <c r="J387" s="344"/>
      <c r="K387" s="344"/>
      <c r="L387" s="344"/>
      <c r="M387" s="344"/>
      <c r="N387" s="344"/>
      <c r="O387" s="344"/>
    </row>
    <row r="388" s="278" customFormat="1" ht="14.25" spans="1:15">
      <c r="A388" s="301" t="s">
        <v>646</v>
      </c>
      <c r="B388" s="302" t="s">
        <v>647</v>
      </c>
      <c r="C388" s="303"/>
      <c r="D388" s="303"/>
      <c r="E388" s="303"/>
      <c r="F388" s="297" t="str">
        <f t="shared" si="29"/>
        <v/>
      </c>
      <c r="G388" s="297" t="str">
        <f t="shared" si="30"/>
        <v/>
      </c>
      <c r="I388" s="344"/>
      <c r="J388" s="344"/>
      <c r="K388" s="344"/>
      <c r="L388" s="344"/>
      <c r="M388" s="344"/>
      <c r="N388" s="344"/>
      <c r="O388" s="344"/>
    </row>
    <row r="389" s="278" customFormat="1" ht="14.25" spans="1:15">
      <c r="A389" s="301" t="s">
        <v>648</v>
      </c>
      <c r="B389" s="302" t="s">
        <v>649</v>
      </c>
      <c r="C389" s="303"/>
      <c r="D389" s="303"/>
      <c r="E389" s="303"/>
      <c r="F389" s="297" t="str">
        <f t="shared" si="29"/>
        <v/>
      </c>
      <c r="G389" s="297" t="str">
        <f t="shared" si="30"/>
        <v/>
      </c>
      <c r="I389" s="344"/>
      <c r="J389" s="344"/>
      <c r="K389" s="344"/>
      <c r="L389" s="344"/>
      <c r="M389" s="344"/>
      <c r="N389" s="344"/>
      <c r="O389" s="344"/>
    </row>
    <row r="390" s="278" customFormat="1" ht="14.25" spans="1:15">
      <c r="A390" s="298" t="s">
        <v>650</v>
      </c>
      <c r="B390" s="309" t="s">
        <v>651</v>
      </c>
      <c r="C390" s="300">
        <f>SUM(C391:C395)</f>
        <v>0</v>
      </c>
      <c r="D390" s="300">
        <f>SUM(D391:D395)</f>
        <v>0</v>
      </c>
      <c r="E390" s="300"/>
      <c r="F390" s="297" t="str">
        <f t="shared" si="29"/>
        <v/>
      </c>
      <c r="G390" s="297" t="str">
        <f t="shared" si="30"/>
        <v/>
      </c>
      <c r="I390" s="344"/>
      <c r="J390" s="344"/>
      <c r="K390" s="344"/>
      <c r="L390" s="344"/>
      <c r="M390" s="344"/>
      <c r="N390" s="344"/>
      <c r="O390" s="344"/>
    </row>
    <row r="391" s="278" customFormat="1" ht="14.25" spans="1:15">
      <c r="A391" s="301" t="s">
        <v>652</v>
      </c>
      <c r="B391" s="306" t="s">
        <v>653</v>
      </c>
      <c r="C391" s="303"/>
      <c r="D391" s="303"/>
      <c r="E391" s="303"/>
      <c r="F391" s="297" t="str">
        <f t="shared" si="29"/>
        <v/>
      </c>
      <c r="G391" s="297" t="str">
        <f t="shared" si="30"/>
        <v/>
      </c>
      <c r="I391" s="344"/>
      <c r="J391" s="344"/>
      <c r="K391" s="344"/>
      <c r="L391" s="344"/>
      <c r="M391" s="344"/>
      <c r="N391" s="344"/>
      <c r="O391" s="344"/>
    </row>
    <row r="392" s="278" customFormat="1" ht="14.25" spans="1:15">
      <c r="A392" s="301" t="s">
        <v>654</v>
      </c>
      <c r="B392" s="306" t="s">
        <v>655</v>
      </c>
      <c r="C392" s="303"/>
      <c r="D392" s="303"/>
      <c r="E392" s="303"/>
      <c r="F392" s="297" t="str">
        <f t="shared" si="29"/>
        <v/>
      </c>
      <c r="G392" s="297" t="str">
        <f t="shared" si="30"/>
        <v/>
      </c>
      <c r="I392" s="344"/>
      <c r="J392" s="344"/>
      <c r="K392" s="344"/>
      <c r="L392" s="344"/>
      <c r="M392" s="344"/>
      <c r="N392" s="344"/>
      <c r="O392" s="344"/>
    </row>
    <row r="393" s="278" customFormat="1" ht="14.25" spans="1:15">
      <c r="A393" s="301" t="s">
        <v>656</v>
      </c>
      <c r="B393" s="307" t="s">
        <v>657</v>
      </c>
      <c r="C393" s="303"/>
      <c r="D393" s="303"/>
      <c r="E393" s="303"/>
      <c r="F393" s="297" t="str">
        <f t="shared" si="29"/>
        <v/>
      </c>
      <c r="G393" s="297" t="str">
        <f t="shared" si="30"/>
        <v/>
      </c>
      <c r="I393" s="344"/>
      <c r="J393" s="344"/>
      <c r="K393" s="344"/>
      <c r="L393" s="344"/>
      <c r="M393" s="344"/>
      <c r="N393" s="344"/>
      <c r="O393" s="344"/>
    </row>
    <row r="394" s="278" customFormat="1" ht="14.25" spans="1:15">
      <c r="A394" s="298" t="s">
        <v>658</v>
      </c>
      <c r="B394" s="299" t="s">
        <v>659</v>
      </c>
      <c r="C394" s="300">
        <f>SUM(C395:C397)</f>
        <v>0</v>
      </c>
      <c r="D394" s="300">
        <f>SUM(D395:D397)</f>
        <v>0</v>
      </c>
      <c r="E394" s="300">
        <f>SUM(E395:E397)</f>
        <v>20</v>
      </c>
      <c r="F394" s="297" t="str">
        <f t="shared" si="29"/>
        <v/>
      </c>
      <c r="G394" s="297"/>
      <c r="I394" s="344"/>
      <c r="J394" s="344"/>
      <c r="K394" s="344"/>
      <c r="L394" s="344"/>
      <c r="M394" s="344"/>
      <c r="N394" s="344"/>
      <c r="O394" s="344"/>
    </row>
    <row r="395" s="278" customFormat="1" ht="14.25" spans="1:15">
      <c r="A395" s="301" t="s">
        <v>660</v>
      </c>
      <c r="B395" s="302" t="s">
        <v>661</v>
      </c>
      <c r="C395" s="303"/>
      <c r="D395" s="303"/>
      <c r="E395" s="303">
        <v>20</v>
      </c>
      <c r="F395" s="297" t="str">
        <f t="shared" si="29"/>
        <v/>
      </c>
      <c r="G395" s="297" t="str">
        <f>IF(D395=0,"",ROUND(E395/D395*100,1))</f>
        <v/>
      </c>
      <c r="I395" s="344"/>
      <c r="J395" s="344"/>
      <c r="K395" s="344"/>
      <c r="L395" s="344"/>
      <c r="M395" s="344"/>
      <c r="N395" s="344"/>
      <c r="O395" s="344"/>
    </row>
    <row r="396" s="278" customFormat="1" ht="14.25" spans="1:15">
      <c r="A396" s="301" t="s">
        <v>662</v>
      </c>
      <c r="B396" s="302" t="s">
        <v>663</v>
      </c>
      <c r="C396" s="303"/>
      <c r="D396" s="303"/>
      <c r="E396" s="303"/>
      <c r="F396" s="297" t="str">
        <f t="shared" si="29"/>
        <v/>
      </c>
      <c r="G396" s="297" t="str">
        <f t="shared" si="30"/>
        <v/>
      </c>
      <c r="I396" s="344"/>
      <c r="J396" s="344"/>
      <c r="K396" s="344"/>
      <c r="L396" s="344"/>
      <c r="M396" s="344"/>
      <c r="N396" s="344"/>
      <c r="O396" s="344"/>
    </row>
    <row r="397" s="278" customFormat="1" ht="15" spans="1:15">
      <c r="A397" s="301" t="s">
        <v>664</v>
      </c>
      <c r="B397" s="306" t="s">
        <v>665</v>
      </c>
      <c r="C397" s="303"/>
      <c r="D397" s="303"/>
      <c r="E397" s="304"/>
      <c r="F397" s="297" t="str">
        <f t="shared" ref="F397:F460" si="31">IF(C397=0,"",ROUND(E397/C397*100,1))</f>
        <v/>
      </c>
      <c r="G397" s="297" t="str">
        <f t="shared" ref="G397:G460" si="32">IF(D397=0,"",ROUND(E397/D397*100,1))</f>
        <v/>
      </c>
      <c r="I397" s="344"/>
      <c r="J397" s="344"/>
      <c r="K397" s="344"/>
      <c r="L397" s="344"/>
      <c r="M397" s="344"/>
      <c r="N397" s="344"/>
      <c r="O397" s="344"/>
    </row>
    <row r="398" s="278" customFormat="1" ht="14.25" spans="1:15">
      <c r="A398" s="298" t="s">
        <v>666</v>
      </c>
      <c r="B398" s="309" t="s">
        <v>667</v>
      </c>
      <c r="C398" s="300">
        <f>SUM(C399:C403)</f>
        <v>1127</v>
      </c>
      <c r="D398" s="300">
        <f>SUM(D399:D403)</f>
        <v>1128</v>
      </c>
      <c r="E398" s="300">
        <f>SUM(E399:E403)</f>
        <v>1273</v>
      </c>
      <c r="F398" s="297">
        <f t="shared" si="31"/>
        <v>113</v>
      </c>
      <c r="G398" s="297">
        <f t="shared" si="32"/>
        <v>112.9</v>
      </c>
      <c r="I398" s="344"/>
      <c r="J398" s="344"/>
      <c r="K398" s="344"/>
      <c r="L398" s="344"/>
      <c r="M398" s="344"/>
      <c r="N398" s="344"/>
      <c r="O398" s="344"/>
    </row>
    <row r="399" s="278" customFormat="1" ht="15" spans="1:15">
      <c r="A399" s="301" t="s">
        <v>668</v>
      </c>
      <c r="B399" s="306" t="s">
        <v>669</v>
      </c>
      <c r="C399" s="305">
        <v>763</v>
      </c>
      <c r="D399" s="304">
        <v>734</v>
      </c>
      <c r="E399" s="304">
        <v>879</v>
      </c>
      <c r="F399" s="297">
        <f t="shared" si="31"/>
        <v>115.2</v>
      </c>
      <c r="G399" s="297">
        <f t="shared" si="32"/>
        <v>119.8</v>
      </c>
      <c r="I399" s="344"/>
      <c r="J399" s="344"/>
      <c r="K399" s="344"/>
      <c r="L399" s="344"/>
      <c r="M399" s="344"/>
      <c r="N399" s="344"/>
      <c r="O399" s="344"/>
    </row>
    <row r="400" s="278" customFormat="1" ht="15" spans="1:15">
      <c r="A400" s="301" t="s">
        <v>670</v>
      </c>
      <c r="B400" s="302" t="s">
        <v>671</v>
      </c>
      <c r="C400" s="305">
        <v>364</v>
      </c>
      <c r="D400" s="304">
        <v>394</v>
      </c>
      <c r="E400" s="304">
        <v>394</v>
      </c>
      <c r="F400" s="297">
        <f t="shared" si="31"/>
        <v>108.2</v>
      </c>
      <c r="G400" s="297">
        <f t="shared" si="32"/>
        <v>100</v>
      </c>
      <c r="I400" s="344"/>
      <c r="J400" s="344"/>
      <c r="K400" s="344"/>
      <c r="L400" s="344"/>
      <c r="M400" s="344"/>
      <c r="N400" s="344"/>
      <c r="O400" s="344"/>
    </row>
    <row r="401" s="278" customFormat="1" ht="15" spans="1:15">
      <c r="A401" s="301" t="s">
        <v>672</v>
      </c>
      <c r="B401" s="302" t="s">
        <v>673</v>
      </c>
      <c r="C401" s="305"/>
      <c r="D401" s="304"/>
      <c r="E401" s="304"/>
      <c r="F401" s="297" t="str">
        <f t="shared" si="31"/>
        <v/>
      </c>
      <c r="G401" s="297" t="str">
        <f t="shared" si="32"/>
        <v/>
      </c>
      <c r="I401" s="344"/>
      <c r="J401" s="344"/>
      <c r="K401" s="344"/>
      <c r="L401" s="344"/>
      <c r="M401" s="344"/>
      <c r="N401" s="344"/>
      <c r="O401" s="344"/>
    </row>
    <row r="402" s="278" customFormat="1" ht="15" spans="1:15">
      <c r="A402" s="301" t="s">
        <v>674</v>
      </c>
      <c r="B402" s="302" t="s">
        <v>675</v>
      </c>
      <c r="C402" s="305"/>
      <c r="D402" s="304"/>
      <c r="E402" s="304"/>
      <c r="F402" s="297" t="str">
        <f t="shared" si="31"/>
        <v/>
      </c>
      <c r="G402" s="297" t="str">
        <f t="shared" si="32"/>
        <v/>
      </c>
      <c r="I402" s="344"/>
      <c r="J402" s="344"/>
      <c r="K402" s="344"/>
      <c r="L402" s="344"/>
      <c r="M402" s="344"/>
      <c r="N402" s="344"/>
      <c r="O402" s="344"/>
    </row>
    <row r="403" s="278" customFormat="1" ht="15" spans="1:15">
      <c r="A403" s="301" t="s">
        <v>676</v>
      </c>
      <c r="B403" s="302" t="s">
        <v>677</v>
      </c>
      <c r="C403" s="305"/>
      <c r="D403" s="304"/>
      <c r="E403" s="304"/>
      <c r="F403" s="297" t="str">
        <f t="shared" si="31"/>
        <v/>
      </c>
      <c r="G403" s="297" t="str">
        <f t="shared" si="32"/>
        <v/>
      </c>
      <c r="I403" s="344"/>
      <c r="J403" s="344"/>
      <c r="K403" s="344"/>
      <c r="L403" s="344"/>
      <c r="M403" s="344"/>
      <c r="N403" s="344"/>
      <c r="O403" s="344"/>
    </row>
    <row r="404" s="278" customFormat="1" ht="14.25" spans="1:15">
      <c r="A404" s="298" t="s">
        <v>678</v>
      </c>
      <c r="B404" s="299" t="s">
        <v>679</v>
      </c>
      <c r="C404" s="300">
        <f>SUM(C405:C410)</f>
        <v>0</v>
      </c>
      <c r="D404" s="300">
        <f>SUM(D405:D410)</f>
        <v>785</v>
      </c>
      <c r="E404" s="300">
        <f>SUM(E405:E410)</f>
        <v>0</v>
      </c>
      <c r="F404" s="297" t="str">
        <f t="shared" si="31"/>
        <v/>
      </c>
      <c r="G404" s="297">
        <f t="shared" si="32"/>
        <v>0</v>
      </c>
      <c r="I404" s="344"/>
      <c r="J404" s="344"/>
      <c r="K404" s="344"/>
      <c r="L404" s="344"/>
      <c r="M404" s="344"/>
      <c r="N404" s="344"/>
      <c r="O404" s="344"/>
    </row>
    <row r="405" s="278" customFormat="1" ht="15" spans="1:15">
      <c r="A405" s="301" t="s">
        <v>680</v>
      </c>
      <c r="B405" s="306" t="s">
        <v>681</v>
      </c>
      <c r="C405" s="305"/>
      <c r="D405" s="304">
        <v>475</v>
      </c>
      <c r="E405" s="304"/>
      <c r="F405" s="297" t="str">
        <f t="shared" si="31"/>
        <v/>
      </c>
      <c r="G405" s="297">
        <f t="shared" si="32"/>
        <v>0</v>
      </c>
      <c r="I405" s="344"/>
      <c r="J405" s="344"/>
      <c r="K405" s="344"/>
      <c r="L405" s="344"/>
      <c r="M405" s="344"/>
      <c r="N405" s="344"/>
      <c r="O405" s="344"/>
    </row>
    <row r="406" s="278" customFormat="1" ht="15" spans="1:15">
      <c r="A406" s="301" t="s">
        <v>682</v>
      </c>
      <c r="B406" s="306" t="s">
        <v>683</v>
      </c>
      <c r="C406" s="305"/>
      <c r="D406" s="304">
        <v>187</v>
      </c>
      <c r="E406" s="304"/>
      <c r="F406" s="297" t="str">
        <f t="shared" si="31"/>
        <v/>
      </c>
      <c r="G406" s="297">
        <f t="shared" si="32"/>
        <v>0</v>
      </c>
      <c r="I406" s="344"/>
      <c r="J406" s="344"/>
      <c r="K406" s="344"/>
      <c r="L406" s="344"/>
      <c r="M406" s="344"/>
      <c r="N406" s="344"/>
      <c r="O406" s="344"/>
    </row>
    <row r="407" s="278" customFormat="1" ht="15" spans="1:15">
      <c r="A407" s="301" t="s">
        <v>684</v>
      </c>
      <c r="B407" s="306" t="s">
        <v>685</v>
      </c>
      <c r="C407" s="305"/>
      <c r="D407" s="304"/>
      <c r="E407" s="304"/>
      <c r="F407" s="297" t="str">
        <f t="shared" si="31"/>
        <v/>
      </c>
      <c r="G407" s="297" t="str">
        <f t="shared" si="32"/>
        <v/>
      </c>
      <c r="I407" s="344"/>
      <c r="J407" s="344"/>
      <c r="K407" s="344"/>
      <c r="L407" s="344"/>
      <c r="M407" s="344"/>
      <c r="N407" s="344"/>
      <c r="O407" s="344"/>
    </row>
    <row r="408" s="278" customFormat="1" ht="15" spans="1:15">
      <c r="A408" s="301" t="s">
        <v>686</v>
      </c>
      <c r="B408" s="307" t="s">
        <v>687</v>
      </c>
      <c r="C408" s="305"/>
      <c r="D408" s="304"/>
      <c r="E408" s="304"/>
      <c r="F408" s="297" t="str">
        <f t="shared" si="31"/>
        <v/>
      </c>
      <c r="G408" s="297" t="str">
        <f t="shared" si="32"/>
        <v/>
      </c>
      <c r="I408" s="344"/>
      <c r="J408" s="344"/>
      <c r="K408" s="344"/>
      <c r="L408" s="344"/>
      <c r="M408" s="344"/>
      <c r="N408" s="344"/>
      <c r="O408" s="344"/>
    </row>
    <row r="409" s="278" customFormat="1" ht="15" spans="1:15">
      <c r="A409" s="301" t="s">
        <v>688</v>
      </c>
      <c r="B409" s="302" t="s">
        <v>689</v>
      </c>
      <c r="C409" s="305"/>
      <c r="D409" s="304">
        <v>71</v>
      </c>
      <c r="E409" s="304"/>
      <c r="F409" s="297" t="str">
        <f t="shared" si="31"/>
        <v/>
      </c>
      <c r="G409" s="297">
        <f t="shared" si="32"/>
        <v>0</v>
      </c>
      <c r="I409" s="344"/>
      <c r="J409" s="344"/>
      <c r="K409" s="344"/>
      <c r="L409" s="344"/>
      <c r="M409" s="344"/>
      <c r="N409" s="344"/>
      <c r="O409" s="344"/>
    </row>
    <row r="410" s="278" customFormat="1" ht="15" spans="1:15">
      <c r="A410" s="301" t="s">
        <v>690</v>
      </c>
      <c r="B410" s="302" t="s">
        <v>691</v>
      </c>
      <c r="C410" s="305"/>
      <c r="D410" s="304">
        <v>52</v>
      </c>
      <c r="E410" s="304"/>
      <c r="F410" s="297" t="str">
        <f t="shared" si="31"/>
        <v/>
      </c>
      <c r="G410" s="297">
        <f t="shared" si="32"/>
        <v>0</v>
      </c>
      <c r="I410" s="344"/>
      <c r="J410" s="344"/>
      <c r="K410" s="344"/>
      <c r="L410" s="344"/>
      <c r="M410" s="344"/>
      <c r="N410" s="344"/>
      <c r="O410" s="344"/>
    </row>
    <row r="411" s="278" customFormat="1" ht="14.25" spans="1:15">
      <c r="A411" s="298" t="s">
        <v>692</v>
      </c>
      <c r="B411" s="299" t="s">
        <v>693</v>
      </c>
      <c r="C411" s="300">
        <f>SUM(C412)</f>
        <v>0</v>
      </c>
      <c r="D411" s="300">
        <f>SUM(D412)</f>
        <v>78</v>
      </c>
      <c r="E411" s="300">
        <f>SUM(E412)</f>
        <v>0</v>
      </c>
      <c r="F411" s="297" t="str">
        <f t="shared" si="31"/>
        <v/>
      </c>
      <c r="G411" s="297"/>
      <c r="I411" s="344"/>
      <c r="J411" s="344"/>
      <c r="K411" s="344"/>
      <c r="L411" s="344"/>
      <c r="M411" s="344"/>
      <c r="N411" s="344"/>
      <c r="O411" s="344"/>
    </row>
    <row r="412" s="278" customFormat="1" ht="15" spans="1:15">
      <c r="A412" s="301" t="s">
        <v>694</v>
      </c>
      <c r="B412" s="302" t="s">
        <v>695</v>
      </c>
      <c r="C412" s="303"/>
      <c r="D412" s="304">
        <v>78</v>
      </c>
      <c r="E412" s="303"/>
      <c r="F412" s="297" t="str">
        <f t="shared" si="31"/>
        <v/>
      </c>
      <c r="G412" s="297">
        <f t="shared" si="32"/>
        <v>0</v>
      </c>
      <c r="I412" s="344"/>
      <c r="J412" s="344"/>
      <c r="K412" s="344"/>
      <c r="L412" s="344"/>
      <c r="M412" s="344"/>
      <c r="N412" s="344"/>
      <c r="O412" s="344"/>
    </row>
    <row r="413" s="278" customFormat="1" ht="14.25" spans="1:15">
      <c r="A413" s="295" t="s">
        <v>696</v>
      </c>
      <c r="B413" s="296" t="s">
        <v>697</v>
      </c>
      <c r="C413" s="324">
        <f>SUM(C414,C419,C428,C434,C439,C444,C449,C456,C460,C464)</f>
        <v>2743</v>
      </c>
      <c r="D413" s="324">
        <f>SUM(D414,D419,D428,D434,D439,D444,D449,D456,D460,D464)</f>
        <v>7817</v>
      </c>
      <c r="E413" s="324">
        <f>SUM(E414,E419,E428,E434,E439,E444,E449,E456,E460,E464)</f>
        <v>972</v>
      </c>
      <c r="F413" s="297">
        <f t="shared" si="31"/>
        <v>35.4</v>
      </c>
      <c r="G413" s="297">
        <f t="shared" si="32"/>
        <v>12.4</v>
      </c>
      <c r="I413" s="344"/>
      <c r="J413" s="344"/>
      <c r="K413" s="344"/>
      <c r="L413" s="344"/>
      <c r="M413" s="344"/>
      <c r="N413" s="344"/>
      <c r="O413" s="344"/>
    </row>
    <row r="414" s="278" customFormat="1" ht="14.25" spans="1:15">
      <c r="A414" s="298" t="s">
        <v>698</v>
      </c>
      <c r="B414" s="309" t="s">
        <v>699</v>
      </c>
      <c r="C414" s="300">
        <f>SUM(C415:C418)</f>
        <v>446</v>
      </c>
      <c r="D414" s="300">
        <f>SUM(D415:D418)</f>
        <v>128</v>
      </c>
      <c r="E414" s="300">
        <f>SUM(E415:E418)</f>
        <v>160</v>
      </c>
      <c r="F414" s="297">
        <f t="shared" si="31"/>
        <v>35.9</v>
      </c>
      <c r="G414" s="297">
        <f t="shared" si="32"/>
        <v>125</v>
      </c>
      <c r="I414" s="344"/>
      <c r="J414" s="344"/>
      <c r="K414" s="344"/>
      <c r="L414" s="344"/>
      <c r="M414" s="344"/>
      <c r="N414" s="344"/>
      <c r="O414" s="344"/>
    </row>
    <row r="415" s="278" customFormat="1" ht="15" spans="1:15">
      <c r="A415" s="301" t="s">
        <v>700</v>
      </c>
      <c r="B415" s="302" t="s">
        <v>33</v>
      </c>
      <c r="C415" s="305">
        <v>75</v>
      </c>
      <c r="D415" s="304">
        <v>128</v>
      </c>
      <c r="E415" s="304">
        <v>160</v>
      </c>
      <c r="F415" s="297">
        <f t="shared" si="31"/>
        <v>213.3</v>
      </c>
      <c r="G415" s="297">
        <f t="shared" si="32"/>
        <v>125</v>
      </c>
      <c r="I415" s="344"/>
      <c r="J415" s="344"/>
      <c r="K415" s="344"/>
      <c r="L415" s="344"/>
      <c r="M415" s="344"/>
      <c r="N415" s="344"/>
      <c r="O415" s="344"/>
    </row>
    <row r="416" s="278" customFormat="1" ht="15" spans="1:15">
      <c r="A416" s="301" t="s">
        <v>701</v>
      </c>
      <c r="B416" s="302" t="s">
        <v>35</v>
      </c>
      <c r="C416" s="305">
        <v>371</v>
      </c>
      <c r="D416" s="304"/>
      <c r="E416" s="304"/>
      <c r="F416" s="297">
        <f t="shared" si="31"/>
        <v>0</v>
      </c>
      <c r="G416" s="297" t="str">
        <f t="shared" si="32"/>
        <v/>
      </c>
      <c r="I416" s="344"/>
      <c r="J416" s="344"/>
      <c r="K416" s="344"/>
      <c r="L416" s="344"/>
      <c r="M416" s="344"/>
      <c r="N416" s="344"/>
      <c r="O416" s="344"/>
    </row>
    <row r="417" s="278" customFormat="1" ht="15" spans="1:15">
      <c r="A417" s="301" t="s">
        <v>702</v>
      </c>
      <c r="B417" s="302" t="s">
        <v>37</v>
      </c>
      <c r="C417" s="305"/>
      <c r="D417" s="304"/>
      <c r="E417" s="304"/>
      <c r="F417" s="297" t="str">
        <f t="shared" si="31"/>
        <v/>
      </c>
      <c r="G417" s="297" t="str">
        <f t="shared" si="32"/>
        <v/>
      </c>
      <c r="I417" s="344"/>
      <c r="J417" s="344"/>
      <c r="K417" s="344"/>
      <c r="L417" s="344"/>
      <c r="M417" s="344"/>
      <c r="N417" s="344"/>
      <c r="O417" s="344"/>
    </row>
    <row r="418" s="278" customFormat="1" ht="15" spans="1:15">
      <c r="A418" s="301" t="s">
        <v>703</v>
      </c>
      <c r="B418" s="306" t="s">
        <v>704</v>
      </c>
      <c r="C418" s="305"/>
      <c r="D418" s="304"/>
      <c r="E418" s="304"/>
      <c r="F418" s="297" t="str">
        <f t="shared" si="31"/>
        <v/>
      </c>
      <c r="G418" s="297" t="str">
        <f t="shared" si="32"/>
        <v/>
      </c>
      <c r="I418" s="344"/>
      <c r="J418" s="344"/>
      <c r="K418" s="344"/>
      <c r="L418" s="344"/>
      <c r="M418" s="344"/>
      <c r="N418" s="344"/>
      <c r="O418" s="344"/>
    </row>
    <row r="419" s="278" customFormat="1" ht="14.25" spans="1:15">
      <c r="A419" s="298" t="s">
        <v>705</v>
      </c>
      <c r="B419" s="299" t="s">
        <v>706</v>
      </c>
      <c r="C419" s="300"/>
      <c r="D419" s="300">
        <f>SUM(D420:D427)</f>
        <v>305</v>
      </c>
      <c r="E419" s="300"/>
      <c r="F419" s="297" t="str">
        <f t="shared" si="31"/>
        <v/>
      </c>
      <c r="G419" s="297">
        <f t="shared" si="32"/>
        <v>0</v>
      </c>
      <c r="I419" s="344"/>
      <c r="J419" s="344"/>
      <c r="K419" s="344"/>
      <c r="L419" s="344"/>
      <c r="M419" s="344"/>
      <c r="N419" s="344"/>
      <c r="O419" s="344"/>
    </row>
    <row r="420" s="278" customFormat="1" ht="15" spans="1:15">
      <c r="A420" s="301" t="s">
        <v>707</v>
      </c>
      <c r="B420" s="302" t="s">
        <v>708</v>
      </c>
      <c r="C420" s="305"/>
      <c r="D420" s="304"/>
      <c r="E420" s="304"/>
      <c r="F420" s="297" t="str">
        <f t="shared" si="31"/>
        <v/>
      </c>
      <c r="G420" s="297" t="str">
        <f t="shared" si="32"/>
        <v/>
      </c>
      <c r="I420" s="344"/>
      <c r="J420" s="344"/>
      <c r="K420" s="344"/>
      <c r="L420" s="344"/>
      <c r="M420" s="344"/>
      <c r="N420" s="344"/>
      <c r="O420" s="344"/>
    </row>
    <row r="421" s="278" customFormat="1" ht="15" spans="1:15">
      <c r="A421" s="301" t="s">
        <v>709</v>
      </c>
      <c r="B421" s="307" t="s">
        <v>710</v>
      </c>
      <c r="C421" s="305"/>
      <c r="D421" s="304"/>
      <c r="E421" s="304"/>
      <c r="F421" s="297" t="str">
        <f t="shared" si="31"/>
        <v/>
      </c>
      <c r="G421" s="297" t="str">
        <f t="shared" si="32"/>
        <v/>
      </c>
      <c r="I421" s="344"/>
      <c r="J421" s="344"/>
      <c r="K421" s="344"/>
      <c r="L421" s="344"/>
      <c r="M421" s="344"/>
      <c r="N421" s="344"/>
      <c r="O421" s="344"/>
    </row>
    <row r="422" s="278" customFormat="1" ht="15" spans="1:15">
      <c r="A422" s="301" t="s">
        <v>711</v>
      </c>
      <c r="B422" s="302" t="s">
        <v>712</v>
      </c>
      <c r="C422" s="305"/>
      <c r="D422" s="304"/>
      <c r="E422" s="304"/>
      <c r="F422" s="297" t="str">
        <f t="shared" si="31"/>
        <v/>
      </c>
      <c r="G422" s="297" t="str">
        <f t="shared" si="32"/>
        <v/>
      </c>
      <c r="I422" s="344"/>
      <c r="J422" s="344"/>
      <c r="K422" s="344"/>
      <c r="L422" s="344"/>
      <c r="M422" s="344"/>
      <c r="N422" s="344"/>
      <c r="O422" s="344"/>
    </row>
    <row r="423" s="278" customFormat="1" ht="15" spans="1:15">
      <c r="A423" s="301" t="s">
        <v>713</v>
      </c>
      <c r="B423" s="302" t="s">
        <v>714</v>
      </c>
      <c r="C423" s="305"/>
      <c r="D423" s="304"/>
      <c r="E423" s="304"/>
      <c r="F423" s="297" t="str">
        <f t="shared" si="31"/>
        <v/>
      </c>
      <c r="G423" s="297" t="str">
        <f t="shared" si="32"/>
        <v/>
      </c>
      <c r="I423" s="344"/>
      <c r="J423" s="344"/>
      <c r="K423" s="344"/>
      <c r="L423" s="344"/>
      <c r="M423" s="344"/>
      <c r="N423" s="344"/>
      <c r="O423" s="344"/>
    </row>
    <row r="424" s="278" customFormat="1" ht="15" spans="1:15">
      <c r="A424" s="301" t="s">
        <v>715</v>
      </c>
      <c r="B424" s="302" t="s">
        <v>716</v>
      </c>
      <c r="C424" s="305"/>
      <c r="D424" s="304"/>
      <c r="E424" s="304"/>
      <c r="F424" s="297" t="str">
        <f t="shared" si="31"/>
        <v/>
      </c>
      <c r="G424" s="297" t="str">
        <f t="shared" si="32"/>
        <v/>
      </c>
      <c r="I424" s="344"/>
      <c r="J424" s="344"/>
      <c r="K424" s="344"/>
      <c r="L424" s="344"/>
      <c r="M424" s="344"/>
      <c r="N424" s="344"/>
      <c r="O424" s="344"/>
    </row>
    <row r="425" s="278" customFormat="1" ht="15" spans="1:15">
      <c r="A425" s="301" t="s">
        <v>717</v>
      </c>
      <c r="B425" s="306" t="s">
        <v>718</v>
      </c>
      <c r="C425" s="305"/>
      <c r="D425" s="304"/>
      <c r="E425" s="304"/>
      <c r="F425" s="297" t="str">
        <f t="shared" si="31"/>
        <v/>
      </c>
      <c r="G425" s="297" t="str">
        <f t="shared" si="32"/>
        <v/>
      </c>
      <c r="I425" s="344"/>
      <c r="J425" s="344"/>
      <c r="K425" s="344"/>
      <c r="L425" s="344"/>
      <c r="M425" s="344"/>
      <c r="N425" s="344"/>
      <c r="O425" s="344"/>
    </row>
    <row r="426" s="278" customFormat="1" ht="15" spans="1:15">
      <c r="A426" s="301" t="s">
        <v>719</v>
      </c>
      <c r="B426" s="306" t="s">
        <v>720</v>
      </c>
      <c r="C426" s="305"/>
      <c r="D426" s="304">
        <v>40</v>
      </c>
      <c r="E426" s="304"/>
      <c r="F426" s="297" t="str">
        <f t="shared" si="31"/>
        <v/>
      </c>
      <c r="G426" s="297">
        <f t="shared" si="32"/>
        <v>0</v>
      </c>
      <c r="I426" s="344"/>
      <c r="J426" s="344"/>
      <c r="K426" s="344"/>
      <c r="L426" s="344"/>
      <c r="M426" s="344"/>
      <c r="N426" s="344"/>
      <c r="O426" s="344"/>
    </row>
    <row r="427" s="278" customFormat="1" ht="15" spans="1:15">
      <c r="A427" s="301" t="s">
        <v>721</v>
      </c>
      <c r="B427" s="306" t="s">
        <v>722</v>
      </c>
      <c r="C427" s="305"/>
      <c r="D427" s="304">
        <v>265</v>
      </c>
      <c r="E427" s="304"/>
      <c r="F427" s="297" t="str">
        <f t="shared" si="31"/>
        <v/>
      </c>
      <c r="G427" s="297">
        <f t="shared" si="32"/>
        <v>0</v>
      </c>
      <c r="I427" s="344"/>
      <c r="J427" s="344"/>
      <c r="K427" s="344"/>
      <c r="L427" s="344"/>
      <c r="M427" s="344"/>
      <c r="N427" s="344"/>
      <c r="O427" s="344"/>
    </row>
    <row r="428" s="278" customFormat="1" ht="14.25" spans="1:15">
      <c r="A428" s="298" t="s">
        <v>723</v>
      </c>
      <c r="B428" s="309" t="s">
        <v>724</v>
      </c>
      <c r="C428" s="300">
        <f>SUM(C429:C433)</f>
        <v>304</v>
      </c>
      <c r="D428" s="300">
        <f>SUM(D429:D433)</f>
        <v>307</v>
      </c>
      <c r="E428" s="300">
        <f>SUM(E429:E433)</f>
        <v>708</v>
      </c>
      <c r="F428" s="297">
        <f t="shared" si="31"/>
        <v>232.9</v>
      </c>
      <c r="G428" s="297">
        <f t="shared" si="32"/>
        <v>230.6</v>
      </c>
      <c r="I428" s="344"/>
      <c r="J428" s="344"/>
      <c r="K428" s="344"/>
      <c r="L428" s="344"/>
      <c r="M428" s="344"/>
      <c r="N428" s="344"/>
      <c r="O428" s="344"/>
    </row>
    <row r="429" s="278" customFormat="1" ht="15" spans="1:15">
      <c r="A429" s="301" t="s">
        <v>725</v>
      </c>
      <c r="B429" s="302" t="s">
        <v>708</v>
      </c>
      <c r="C429" s="305"/>
      <c r="D429" s="304"/>
      <c r="E429" s="304"/>
      <c r="F429" s="297" t="str">
        <f t="shared" si="31"/>
        <v/>
      </c>
      <c r="G429" s="297" t="str">
        <f t="shared" si="32"/>
        <v/>
      </c>
      <c r="I429" s="344"/>
      <c r="J429" s="344"/>
      <c r="K429" s="344"/>
      <c r="L429" s="344"/>
      <c r="M429" s="344"/>
      <c r="N429" s="344"/>
      <c r="O429" s="344"/>
    </row>
    <row r="430" s="278" customFormat="1" ht="15" spans="1:15">
      <c r="A430" s="301" t="s">
        <v>726</v>
      </c>
      <c r="B430" s="302" t="s">
        <v>727</v>
      </c>
      <c r="C430" s="305"/>
      <c r="D430" s="304">
        <v>3</v>
      </c>
      <c r="E430" s="304">
        <v>242</v>
      </c>
      <c r="F430" s="297" t="str">
        <f t="shared" si="31"/>
        <v/>
      </c>
      <c r="G430" s="297">
        <f t="shared" si="32"/>
        <v>8066.7</v>
      </c>
      <c r="I430" s="344"/>
      <c r="J430" s="344"/>
      <c r="K430" s="344"/>
      <c r="L430" s="344"/>
      <c r="M430" s="344"/>
      <c r="N430" s="344"/>
      <c r="O430" s="344"/>
    </row>
    <row r="431" s="278" customFormat="1" ht="15" spans="1:15">
      <c r="A431" s="301" t="s">
        <v>728</v>
      </c>
      <c r="B431" s="302" t="s">
        <v>729</v>
      </c>
      <c r="C431" s="305"/>
      <c r="D431" s="304"/>
      <c r="E431" s="304"/>
      <c r="F431" s="297" t="str">
        <f t="shared" si="31"/>
        <v/>
      </c>
      <c r="G431" s="297" t="str">
        <f t="shared" si="32"/>
        <v/>
      </c>
      <c r="I431" s="344"/>
      <c r="J431" s="344"/>
      <c r="K431" s="344"/>
      <c r="L431" s="344"/>
      <c r="M431" s="344"/>
      <c r="N431" s="344"/>
      <c r="O431" s="344"/>
    </row>
    <row r="432" s="278" customFormat="1" ht="15" spans="1:15">
      <c r="A432" s="301" t="s">
        <v>730</v>
      </c>
      <c r="B432" s="306" t="s">
        <v>731</v>
      </c>
      <c r="C432" s="305"/>
      <c r="D432" s="304"/>
      <c r="E432" s="304"/>
      <c r="F432" s="297" t="str">
        <f t="shared" si="31"/>
        <v/>
      </c>
      <c r="G432" s="297" t="str">
        <f t="shared" si="32"/>
        <v/>
      </c>
      <c r="I432" s="344"/>
      <c r="J432" s="344"/>
      <c r="K432" s="344"/>
      <c r="L432" s="344"/>
      <c r="M432" s="344"/>
      <c r="N432" s="344"/>
      <c r="O432" s="344"/>
    </row>
    <row r="433" s="278" customFormat="1" ht="15" spans="1:15">
      <c r="A433" s="301" t="s">
        <v>732</v>
      </c>
      <c r="B433" s="306" t="s">
        <v>733</v>
      </c>
      <c r="C433" s="305">
        <v>304</v>
      </c>
      <c r="D433" s="304">
        <v>304</v>
      </c>
      <c r="E433" s="304">
        <v>466</v>
      </c>
      <c r="F433" s="297">
        <f t="shared" si="31"/>
        <v>153.3</v>
      </c>
      <c r="G433" s="297">
        <f t="shared" si="32"/>
        <v>153.3</v>
      </c>
      <c r="I433" s="344"/>
      <c r="J433" s="344"/>
      <c r="K433" s="344"/>
      <c r="L433" s="344"/>
      <c r="M433" s="344"/>
      <c r="N433" s="344"/>
      <c r="O433" s="344"/>
    </row>
    <row r="434" s="278" customFormat="1" ht="14.25" spans="1:15">
      <c r="A434" s="298" t="s">
        <v>734</v>
      </c>
      <c r="B434" s="309" t="s">
        <v>735</v>
      </c>
      <c r="C434" s="300">
        <f>SUM(C435:C438)</f>
        <v>1910</v>
      </c>
      <c r="D434" s="300">
        <f>SUM(D435:D438)</f>
        <v>606</v>
      </c>
      <c r="E434" s="300">
        <f>SUM(E435:E438)</f>
        <v>0</v>
      </c>
      <c r="F434" s="297">
        <f t="shared" si="31"/>
        <v>0</v>
      </c>
      <c r="G434" s="297">
        <f t="shared" si="32"/>
        <v>0</v>
      </c>
      <c r="I434" s="344"/>
      <c r="J434" s="344"/>
      <c r="K434" s="344"/>
      <c r="L434" s="344"/>
      <c r="M434" s="344"/>
      <c r="N434" s="344"/>
      <c r="O434" s="344"/>
    </row>
    <row r="435" s="278" customFormat="1" ht="15" spans="1:15">
      <c r="A435" s="301" t="s">
        <v>736</v>
      </c>
      <c r="B435" s="307" t="s">
        <v>708</v>
      </c>
      <c r="C435" s="305"/>
      <c r="D435" s="304"/>
      <c r="E435" s="304"/>
      <c r="F435" s="297" t="str">
        <f t="shared" si="31"/>
        <v/>
      </c>
      <c r="G435" s="297" t="str">
        <f t="shared" si="32"/>
        <v/>
      </c>
      <c r="I435" s="344"/>
      <c r="J435" s="344"/>
      <c r="K435" s="344"/>
      <c r="L435" s="344"/>
      <c r="M435" s="344"/>
      <c r="N435" s="344"/>
      <c r="O435" s="344"/>
    </row>
    <row r="436" s="278" customFormat="1" ht="15" spans="1:15">
      <c r="A436" s="301" t="s">
        <v>737</v>
      </c>
      <c r="B436" s="302" t="s">
        <v>738</v>
      </c>
      <c r="C436" s="305">
        <v>1700</v>
      </c>
      <c r="D436" s="304"/>
      <c r="E436" s="304"/>
      <c r="F436" s="297">
        <f t="shared" si="31"/>
        <v>0</v>
      </c>
      <c r="G436" s="297" t="str">
        <f t="shared" si="32"/>
        <v/>
      </c>
      <c r="I436" s="344"/>
      <c r="J436" s="344"/>
      <c r="K436" s="344"/>
      <c r="L436" s="344"/>
      <c r="M436" s="344"/>
      <c r="N436" s="344"/>
      <c r="O436" s="344"/>
    </row>
    <row r="437" s="278" customFormat="1" ht="15" spans="1:15">
      <c r="A437" s="301" t="s">
        <v>739</v>
      </c>
      <c r="B437" s="302" t="s">
        <v>740</v>
      </c>
      <c r="C437" s="305"/>
      <c r="D437" s="304"/>
      <c r="E437" s="304"/>
      <c r="F437" s="297" t="str">
        <f t="shared" si="31"/>
        <v/>
      </c>
      <c r="G437" s="297" t="str">
        <f t="shared" si="32"/>
        <v/>
      </c>
      <c r="I437" s="344"/>
      <c r="J437" s="344"/>
      <c r="K437" s="344"/>
      <c r="L437" s="344"/>
      <c r="M437" s="344"/>
      <c r="N437" s="344"/>
      <c r="O437" s="344"/>
    </row>
    <row r="438" s="278" customFormat="1" ht="15" spans="1:15">
      <c r="A438" s="301" t="s">
        <v>741</v>
      </c>
      <c r="B438" s="306" t="s">
        <v>742</v>
      </c>
      <c r="C438" s="305">
        <v>210</v>
      </c>
      <c r="D438" s="304">
        <v>606</v>
      </c>
      <c r="E438" s="304"/>
      <c r="F438" s="297">
        <f t="shared" si="31"/>
        <v>0</v>
      </c>
      <c r="G438" s="297">
        <f t="shared" si="32"/>
        <v>0</v>
      </c>
      <c r="I438" s="344"/>
      <c r="J438" s="344"/>
      <c r="K438" s="344"/>
      <c r="L438" s="344"/>
      <c r="M438" s="344"/>
      <c r="N438" s="344"/>
      <c r="O438" s="344"/>
    </row>
    <row r="439" s="278" customFormat="1" ht="14.25" spans="1:15">
      <c r="A439" s="298" t="s">
        <v>743</v>
      </c>
      <c r="B439" s="309" t="s">
        <v>744</v>
      </c>
      <c r="C439" s="300"/>
      <c r="D439" s="300">
        <f>SUM(D440:D443)</f>
        <v>20</v>
      </c>
      <c r="E439" s="300"/>
      <c r="F439" s="297" t="str">
        <f t="shared" si="31"/>
        <v/>
      </c>
      <c r="G439" s="297"/>
      <c r="I439" s="344"/>
      <c r="J439" s="344"/>
      <c r="K439" s="344"/>
      <c r="L439" s="344"/>
      <c r="M439" s="344"/>
      <c r="N439" s="344"/>
      <c r="O439" s="344"/>
    </row>
    <row r="440" s="278" customFormat="1" ht="15" spans="1:15">
      <c r="A440" s="301" t="s">
        <v>745</v>
      </c>
      <c r="B440" s="306" t="s">
        <v>708</v>
      </c>
      <c r="C440" s="305"/>
      <c r="D440" s="304"/>
      <c r="E440" s="304"/>
      <c r="F440" s="297" t="str">
        <f t="shared" si="31"/>
        <v/>
      </c>
      <c r="G440" s="297" t="str">
        <f t="shared" si="32"/>
        <v/>
      </c>
      <c r="I440" s="344"/>
      <c r="J440" s="344"/>
      <c r="K440" s="344"/>
      <c r="L440" s="344"/>
      <c r="M440" s="344"/>
      <c r="N440" s="344"/>
      <c r="O440" s="344"/>
    </row>
    <row r="441" s="278" customFormat="1" ht="15" spans="1:15">
      <c r="A441" s="301" t="s">
        <v>746</v>
      </c>
      <c r="B441" s="302" t="s">
        <v>747</v>
      </c>
      <c r="C441" s="305"/>
      <c r="D441" s="304"/>
      <c r="E441" s="304"/>
      <c r="F441" s="297" t="str">
        <f t="shared" si="31"/>
        <v/>
      </c>
      <c r="G441" s="297" t="str">
        <f t="shared" si="32"/>
        <v/>
      </c>
      <c r="I441" s="344"/>
      <c r="J441" s="344"/>
      <c r="K441" s="344"/>
      <c r="L441" s="344"/>
      <c r="M441" s="344"/>
      <c r="N441" s="344"/>
      <c r="O441" s="344"/>
    </row>
    <row r="442" s="278" customFormat="1" ht="15" spans="1:15">
      <c r="A442" s="301" t="s">
        <v>748</v>
      </c>
      <c r="B442" s="302" t="s">
        <v>749</v>
      </c>
      <c r="C442" s="305"/>
      <c r="D442" s="304"/>
      <c r="E442" s="304"/>
      <c r="F442" s="297" t="str">
        <f t="shared" si="31"/>
        <v/>
      </c>
      <c r="G442" s="297" t="str">
        <f t="shared" si="32"/>
        <v/>
      </c>
      <c r="I442" s="344"/>
      <c r="J442" s="344"/>
      <c r="K442" s="344"/>
      <c r="L442" s="344"/>
      <c r="M442" s="344"/>
      <c r="N442" s="344"/>
      <c r="O442" s="344"/>
    </row>
    <row r="443" s="278" customFormat="1" ht="15" spans="1:15">
      <c r="A443" s="301" t="s">
        <v>750</v>
      </c>
      <c r="B443" s="302" t="s">
        <v>751</v>
      </c>
      <c r="C443" s="305"/>
      <c r="D443" s="304">
        <v>20</v>
      </c>
      <c r="E443" s="304"/>
      <c r="F443" s="297" t="str">
        <f t="shared" si="31"/>
        <v/>
      </c>
      <c r="G443" s="297"/>
      <c r="I443" s="344"/>
      <c r="J443" s="344"/>
      <c r="K443" s="344"/>
      <c r="L443" s="344"/>
      <c r="M443" s="344"/>
      <c r="N443" s="344"/>
      <c r="O443" s="344"/>
    </row>
    <row r="444" s="278" customFormat="1" ht="14.25" spans="1:15">
      <c r="A444" s="298" t="s">
        <v>752</v>
      </c>
      <c r="B444" s="309" t="s">
        <v>753</v>
      </c>
      <c r="C444" s="300"/>
      <c r="D444" s="300"/>
      <c r="E444" s="300"/>
      <c r="F444" s="297" t="str">
        <f t="shared" si="31"/>
        <v/>
      </c>
      <c r="G444" s="297" t="str">
        <f t="shared" si="32"/>
        <v/>
      </c>
      <c r="I444" s="344"/>
      <c r="J444" s="344"/>
      <c r="K444" s="344"/>
      <c r="L444" s="344"/>
      <c r="M444" s="344"/>
      <c r="N444" s="344"/>
      <c r="O444" s="344"/>
    </row>
    <row r="445" s="278" customFormat="1" ht="14.25" spans="1:15">
      <c r="A445" s="301" t="s">
        <v>754</v>
      </c>
      <c r="B445" s="306" t="s">
        <v>755</v>
      </c>
      <c r="C445" s="303"/>
      <c r="D445" s="303"/>
      <c r="E445" s="303"/>
      <c r="F445" s="297" t="str">
        <f t="shared" si="31"/>
        <v/>
      </c>
      <c r="G445" s="297" t="str">
        <f t="shared" si="32"/>
        <v/>
      </c>
      <c r="I445" s="344"/>
      <c r="J445" s="344"/>
      <c r="K445" s="344"/>
      <c r="L445" s="344"/>
      <c r="M445" s="344"/>
      <c r="N445" s="344"/>
      <c r="O445" s="344"/>
    </row>
    <row r="446" s="278" customFormat="1" ht="14.25" spans="1:15">
      <c r="A446" s="301" t="s">
        <v>756</v>
      </c>
      <c r="B446" s="306" t="s">
        <v>757</v>
      </c>
      <c r="C446" s="303"/>
      <c r="D446" s="303"/>
      <c r="E446" s="303"/>
      <c r="F446" s="297" t="str">
        <f t="shared" si="31"/>
        <v/>
      </c>
      <c r="G446" s="297" t="str">
        <f t="shared" si="32"/>
        <v/>
      </c>
      <c r="I446" s="344"/>
      <c r="J446" s="344"/>
      <c r="K446" s="344"/>
      <c r="L446" s="344"/>
      <c r="M446" s="344"/>
      <c r="N446" s="344"/>
      <c r="O446" s="344"/>
    </row>
    <row r="447" s="278" customFormat="1" ht="14.25" spans="1:15">
      <c r="A447" s="301" t="s">
        <v>758</v>
      </c>
      <c r="B447" s="306" t="s">
        <v>759</v>
      </c>
      <c r="C447" s="303"/>
      <c r="D447" s="303"/>
      <c r="E447" s="303"/>
      <c r="F447" s="297" t="str">
        <f t="shared" si="31"/>
        <v/>
      </c>
      <c r="G447" s="297" t="str">
        <f t="shared" si="32"/>
        <v/>
      </c>
      <c r="I447" s="344"/>
      <c r="J447" s="344"/>
      <c r="K447" s="344"/>
      <c r="L447" s="344"/>
      <c r="M447" s="344"/>
      <c r="N447" s="344"/>
      <c r="O447" s="344"/>
    </row>
    <row r="448" s="278" customFormat="1" ht="14.25" spans="1:15">
      <c r="A448" s="301" t="s">
        <v>760</v>
      </c>
      <c r="B448" s="306" t="s">
        <v>761</v>
      </c>
      <c r="C448" s="303"/>
      <c r="D448" s="303"/>
      <c r="E448" s="303"/>
      <c r="F448" s="297" t="str">
        <f t="shared" si="31"/>
        <v/>
      </c>
      <c r="G448" s="297" t="str">
        <f t="shared" si="32"/>
        <v/>
      </c>
      <c r="I448" s="344"/>
      <c r="J448" s="344"/>
      <c r="K448" s="344"/>
      <c r="L448" s="344"/>
      <c r="M448" s="344"/>
      <c r="N448" s="344"/>
      <c r="O448" s="344"/>
    </row>
    <row r="449" s="278" customFormat="1" ht="14.25" spans="1:15">
      <c r="A449" s="298" t="s">
        <v>762</v>
      </c>
      <c r="B449" s="299" t="s">
        <v>763</v>
      </c>
      <c r="C449" s="300">
        <f>SUM(C450:C455)</f>
        <v>83</v>
      </c>
      <c r="D449" s="300">
        <f>SUM(D450:D455)</f>
        <v>81</v>
      </c>
      <c r="E449" s="300">
        <f>SUM(E450:E455)</f>
        <v>104</v>
      </c>
      <c r="F449" s="297">
        <f t="shared" si="31"/>
        <v>125.3</v>
      </c>
      <c r="G449" s="297">
        <f t="shared" si="32"/>
        <v>128.4</v>
      </c>
      <c r="I449" s="344"/>
      <c r="J449" s="344"/>
      <c r="K449" s="344"/>
      <c r="L449" s="344"/>
      <c r="M449" s="344"/>
      <c r="N449" s="344"/>
      <c r="O449" s="344"/>
    </row>
    <row r="450" s="278" customFormat="1" ht="15" spans="1:15">
      <c r="A450" s="301" t="s">
        <v>764</v>
      </c>
      <c r="B450" s="302" t="s">
        <v>708</v>
      </c>
      <c r="C450" s="305">
        <v>83</v>
      </c>
      <c r="D450" s="304">
        <v>81</v>
      </c>
      <c r="E450" s="304">
        <v>104</v>
      </c>
      <c r="F450" s="297">
        <f t="shared" si="31"/>
        <v>125.3</v>
      </c>
      <c r="G450" s="297">
        <f t="shared" si="32"/>
        <v>128.4</v>
      </c>
      <c r="I450" s="344"/>
      <c r="J450" s="344"/>
      <c r="K450" s="344"/>
      <c r="L450" s="344"/>
      <c r="M450" s="344"/>
      <c r="N450" s="344"/>
      <c r="O450" s="344"/>
    </row>
    <row r="451" s="278" customFormat="1" ht="15" spans="1:15">
      <c r="A451" s="301" t="s">
        <v>765</v>
      </c>
      <c r="B451" s="306" t="s">
        <v>766</v>
      </c>
      <c r="C451" s="305"/>
      <c r="D451" s="304"/>
      <c r="E451" s="304"/>
      <c r="F451" s="297" t="str">
        <f t="shared" si="31"/>
        <v/>
      </c>
      <c r="G451" s="297" t="str">
        <f t="shared" si="32"/>
        <v/>
      </c>
      <c r="I451" s="344"/>
      <c r="J451" s="344"/>
      <c r="K451" s="344"/>
      <c r="L451" s="344"/>
      <c r="M451" s="344"/>
      <c r="N451" s="344"/>
      <c r="O451" s="344"/>
    </row>
    <row r="452" s="278" customFormat="1" ht="15" spans="1:15">
      <c r="A452" s="301" t="s">
        <v>767</v>
      </c>
      <c r="B452" s="306" t="s">
        <v>768</v>
      </c>
      <c r="C452" s="305"/>
      <c r="D452" s="304"/>
      <c r="E452" s="304"/>
      <c r="F452" s="297" t="str">
        <f t="shared" si="31"/>
        <v/>
      </c>
      <c r="G452" s="297" t="str">
        <f t="shared" si="32"/>
        <v/>
      </c>
      <c r="I452" s="344"/>
      <c r="J452" s="344"/>
      <c r="K452" s="344"/>
      <c r="L452" s="344"/>
      <c r="M452" s="344"/>
      <c r="N452" s="344"/>
      <c r="O452" s="344"/>
    </row>
    <row r="453" s="278" customFormat="1" ht="15" spans="1:15">
      <c r="A453" s="301" t="s">
        <v>769</v>
      </c>
      <c r="B453" s="306" t="s">
        <v>770</v>
      </c>
      <c r="C453" s="305"/>
      <c r="D453" s="304"/>
      <c r="E453" s="304"/>
      <c r="F453" s="297" t="str">
        <f t="shared" si="31"/>
        <v/>
      </c>
      <c r="G453" s="297" t="str">
        <f t="shared" si="32"/>
        <v/>
      </c>
      <c r="I453" s="344"/>
      <c r="J453" s="344"/>
      <c r="K453" s="344"/>
      <c r="L453" s="344"/>
      <c r="M453" s="344"/>
      <c r="N453" s="344"/>
      <c r="O453" s="344"/>
    </row>
    <row r="454" s="278" customFormat="1" ht="15" spans="1:15">
      <c r="A454" s="301" t="s">
        <v>771</v>
      </c>
      <c r="B454" s="302" t="s">
        <v>772</v>
      </c>
      <c r="C454" s="305"/>
      <c r="D454" s="304"/>
      <c r="E454" s="304"/>
      <c r="F454" s="297" t="str">
        <f t="shared" si="31"/>
        <v/>
      </c>
      <c r="G454" s="297" t="str">
        <f t="shared" si="32"/>
        <v/>
      </c>
      <c r="I454" s="344"/>
      <c r="J454" s="344"/>
      <c r="K454" s="344"/>
      <c r="L454" s="344"/>
      <c r="M454" s="344"/>
      <c r="N454" s="344"/>
      <c r="O454" s="344"/>
    </row>
    <row r="455" s="278" customFormat="1" ht="15" spans="1:15">
      <c r="A455" s="301" t="s">
        <v>773</v>
      </c>
      <c r="B455" s="302" t="s">
        <v>774</v>
      </c>
      <c r="C455" s="305"/>
      <c r="D455" s="304"/>
      <c r="E455" s="304"/>
      <c r="F455" s="297"/>
      <c r="G455" s="297" t="str">
        <f t="shared" si="32"/>
        <v/>
      </c>
      <c r="I455" s="344"/>
      <c r="J455" s="344"/>
      <c r="K455" s="344"/>
      <c r="L455" s="344"/>
      <c r="M455" s="344"/>
      <c r="N455" s="344"/>
      <c r="O455" s="344"/>
    </row>
    <row r="456" s="278" customFormat="1" ht="14.25" spans="1:15">
      <c r="A456" s="298" t="s">
        <v>775</v>
      </c>
      <c r="B456" s="299" t="s">
        <v>776</v>
      </c>
      <c r="C456" s="300"/>
      <c r="D456" s="300"/>
      <c r="E456" s="300"/>
      <c r="F456" s="297" t="str">
        <f t="shared" si="31"/>
        <v/>
      </c>
      <c r="G456" s="297" t="str">
        <f t="shared" si="32"/>
        <v/>
      </c>
      <c r="I456" s="344"/>
      <c r="J456" s="344"/>
      <c r="K456" s="344"/>
      <c r="L456" s="344"/>
      <c r="M456" s="344"/>
      <c r="N456" s="344"/>
      <c r="O456" s="344"/>
    </row>
    <row r="457" s="278" customFormat="1" ht="14.25" spans="1:15">
      <c r="A457" s="301" t="s">
        <v>777</v>
      </c>
      <c r="B457" s="306" t="s">
        <v>778</v>
      </c>
      <c r="C457" s="303"/>
      <c r="D457" s="303"/>
      <c r="E457" s="303"/>
      <c r="F457" s="297" t="str">
        <f t="shared" si="31"/>
        <v/>
      </c>
      <c r="G457" s="297" t="str">
        <f t="shared" si="32"/>
        <v/>
      </c>
      <c r="I457" s="344"/>
      <c r="J457" s="344"/>
      <c r="K457" s="344"/>
      <c r="L457" s="344"/>
      <c r="M457" s="344"/>
      <c r="N457" s="344"/>
      <c r="O457" s="344"/>
    </row>
    <row r="458" s="278" customFormat="1" ht="14.25" spans="1:15">
      <c r="A458" s="301" t="s">
        <v>779</v>
      </c>
      <c r="B458" s="306" t="s">
        <v>780</v>
      </c>
      <c r="C458" s="303"/>
      <c r="D458" s="303"/>
      <c r="E458" s="303"/>
      <c r="F458" s="297" t="str">
        <f t="shared" si="31"/>
        <v/>
      </c>
      <c r="G458" s="297" t="str">
        <f t="shared" si="32"/>
        <v/>
      </c>
      <c r="I458" s="344"/>
      <c r="J458" s="344"/>
      <c r="K458" s="344"/>
      <c r="L458" s="344"/>
      <c r="M458" s="344"/>
      <c r="N458" s="344"/>
      <c r="O458" s="344"/>
    </row>
    <row r="459" s="278" customFormat="1" ht="14.25" spans="1:15">
      <c r="A459" s="301" t="s">
        <v>781</v>
      </c>
      <c r="B459" s="306" t="s">
        <v>782</v>
      </c>
      <c r="C459" s="303"/>
      <c r="D459" s="303"/>
      <c r="E459" s="303"/>
      <c r="F459" s="297" t="str">
        <f t="shared" si="31"/>
        <v/>
      </c>
      <c r="G459" s="297" t="str">
        <f t="shared" si="32"/>
        <v/>
      </c>
      <c r="I459" s="344"/>
      <c r="J459" s="344"/>
      <c r="K459" s="344"/>
      <c r="L459" s="344"/>
      <c r="M459" s="344"/>
      <c r="N459" s="344"/>
      <c r="O459" s="344"/>
    </row>
    <row r="460" s="278" customFormat="1" ht="14.25" spans="1:15">
      <c r="A460" s="298" t="s">
        <v>783</v>
      </c>
      <c r="B460" s="313" t="s">
        <v>784</v>
      </c>
      <c r="C460" s="300"/>
      <c r="D460" s="300">
        <f>SUM(D461:D463)</f>
        <v>40</v>
      </c>
      <c r="E460" s="300"/>
      <c r="F460" s="297" t="str">
        <f t="shared" si="31"/>
        <v/>
      </c>
      <c r="G460" s="297"/>
      <c r="I460" s="344"/>
      <c r="J460" s="344"/>
      <c r="K460" s="344"/>
      <c r="L460" s="344"/>
      <c r="M460" s="344"/>
      <c r="N460" s="344"/>
      <c r="O460" s="344"/>
    </row>
    <row r="461" s="278" customFormat="1" ht="15" spans="1:15">
      <c r="A461" s="301" t="s">
        <v>785</v>
      </c>
      <c r="B461" s="306" t="s">
        <v>786</v>
      </c>
      <c r="C461" s="305"/>
      <c r="D461" s="304">
        <v>40</v>
      </c>
      <c r="E461" s="304"/>
      <c r="F461" s="297" t="str">
        <f t="shared" ref="F461:F525" si="33">IF(C461=0,"",ROUND(E461/C461*100,1))</f>
        <v/>
      </c>
      <c r="G461" s="297"/>
      <c r="I461" s="344"/>
      <c r="J461" s="344"/>
      <c r="K461" s="344"/>
      <c r="L461" s="344"/>
      <c r="M461" s="344"/>
      <c r="N461" s="344"/>
      <c r="O461" s="344"/>
    </row>
    <row r="462" s="278" customFormat="1" ht="15" spans="1:15">
      <c r="A462" s="301" t="s">
        <v>787</v>
      </c>
      <c r="B462" s="306" t="s">
        <v>788</v>
      </c>
      <c r="C462" s="305"/>
      <c r="D462" s="304"/>
      <c r="E462" s="304"/>
      <c r="F462" s="297" t="str">
        <f t="shared" si="33"/>
        <v/>
      </c>
      <c r="G462" s="297" t="str">
        <f t="shared" ref="G461:G525" si="34">IF(D462=0,"",ROUND(E462/D462*100,1))</f>
        <v/>
      </c>
      <c r="I462" s="344"/>
      <c r="J462" s="344"/>
      <c r="K462" s="344"/>
      <c r="L462" s="344"/>
      <c r="M462" s="344"/>
      <c r="N462" s="344"/>
      <c r="O462" s="344"/>
    </row>
    <row r="463" s="278" customFormat="1" ht="15" spans="1:15">
      <c r="A463" s="301" t="s">
        <v>789</v>
      </c>
      <c r="B463" s="306" t="s">
        <v>790</v>
      </c>
      <c r="C463" s="305"/>
      <c r="D463" s="304"/>
      <c r="E463" s="304"/>
      <c r="F463" s="297" t="str">
        <f t="shared" si="33"/>
        <v/>
      </c>
      <c r="G463" s="297" t="str">
        <f t="shared" si="34"/>
        <v/>
      </c>
      <c r="I463" s="344"/>
      <c r="J463" s="344"/>
      <c r="K463" s="344"/>
      <c r="L463" s="344"/>
      <c r="M463" s="344"/>
      <c r="N463" s="344"/>
      <c r="O463" s="344"/>
    </row>
    <row r="464" s="278" customFormat="1" ht="14.25" spans="1:15">
      <c r="A464" s="298" t="s">
        <v>791</v>
      </c>
      <c r="B464" s="299" t="s">
        <v>792</v>
      </c>
      <c r="C464" s="300"/>
      <c r="D464" s="300">
        <f>SUM(D465:D468)</f>
        <v>6330</v>
      </c>
      <c r="E464" s="300"/>
      <c r="F464" s="297" t="str">
        <f t="shared" si="33"/>
        <v/>
      </c>
      <c r="G464" s="297">
        <f t="shared" si="34"/>
        <v>0</v>
      </c>
      <c r="I464" s="344"/>
      <c r="J464" s="344"/>
      <c r="K464" s="344"/>
      <c r="L464" s="344"/>
      <c r="M464" s="344"/>
      <c r="N464" s="344"/>
      <c r="O464" s="344"/>
    </row>
    <row r="465" s="278" customFormat="1" ht="15" spans="1:15">
      <c r="A465" s="301" t="s">
        <v>793</v>
      </c>
      <c r="B465" s="302" t="s">
        <v>794</v>
      </c>
      <c r="C465" s="305"/>
      <c r="D465" s="304"/>
      <c r="E465" s="304"/>
      <c r="F465" s="297" t="str">
        <f t="shared" si="33"/>
        <v/>
      </c>
      <c r="G465" s="297" t="str">
        <f t="shared" si="34"/>
        <v/>
      </c>
      <c r="I465" s="344"/>
      <c r="J465" s="344"/>
      <c r="K465" s="344"/>
      <c r="L465" s="344"/>
      <c r="M465" s="344"/>
      <c r="N465" s="344"/>
      <c r="O465" s="344"/>
    </row>
    <row r="466" s="278" customFormat="1" ht="15" spans="1:15">
      <c r="A466" s="301" t="s">
        <v>795</v>
      </c>
      <c r="B466" s="306" t="s">
        <v>796</v>
      </c>
      <c r="C466" s="305"/>
      <c r="D466" s="304"/>
      <c r="E466" s="304"/>
      <c r="F466" s="297" t="str">
        <f t="shared" si="33"/>
        <v/>
      </c>
      <c r="G466" s="297" t="str">
        <f t="shared" si="34"/>
        <v/>
      </c>
      <c r="I466" s="344"/>
      <c r="J466" s="344"/>
      <c r="K466" s="344"/>
      <c r="L466" s="344"/>
      <c r="M466" s="344"/>
      <c r="N466" s="344"/>
      <c r="O466" s="344"/>
    </row>
    <row r="467" s="278" customFormat="1" ht="15" spans="1:15">
      <c r="A467" s="301" t="s">
        <v>797</v>
      </c>
      <c r="B467" s="347" t="s">
        <v>798</v>
      </c>
      <c r="C467" s="305"/>
      <c r="D467" s="304"/>
      <c r="E467" s="304"/>
      <c r="F467" s="297" t="str">
        <f t="shared" si="33"/>
        <v/>
      </c>
      <c r="G467" s="297" t="str">
        <f t="shared" si="34"/>
        <v/>
      </c>
      <c r="I467" s="344"/>
      <c r="J467" s="344"/>
      <c r="K467" s="344"/>
      <c r="L467" s="344"/>
      <c r="M467" s="344"/>
      <c r="N467" s="344"/>
      <c r="O467" s="344"/>
    </row>
    <row r="468" s="278" customFormat="1" ht="15" spans="1:15">
      <c r="A468" s="301" t="s">
        <v>799</v>
      </c>
      <c r="B468" s="347" t="s">
        <v>800</v>
      </c>
      <c r="C468" s="305"/>
      <c r="D468" s="304">
        <v>6330</v>
      </c>
      <c r="E468" s="304"/>
      <c r="F468" s="297" t="str">
        <f t="shared" si="33"/>
        <v/>
      </c>
      <c r="G468" s="297">
        <f t="shared" si="34"/>
        <v>0</v>
      </c>
      <c r="I468" s="344"/>
      <c r="J468" s="344"/>
      <c r="K468" s="344"/>
      <c r="L468" s="344"/>
      <c r="M468" s="344"/>
      <c r="N468" s="344"/>
      <c r="O468" s="344"/>
    </row>
    <row r="469" s="278" customFormat="1" ht="14.25" spans="1:15">
      <c r="A469" s="295" t="s">
        <v>801</v>
      </c>
      <c r="B469" s="296" t="s">
        <v>802</v>
      </c>
      <c r="C469" s="324">
        <f>SUM(C470,C486,C494,C505,C514,C522)</f>
        <v>4183</v>
      </c>
      <c r="D469" s="324">
        <f>SUM(D470,D486,D494,D505,D514,D522)</f>
        <v>3644</v>
      </c>
      <c r="E469" s="324">
        <f>SUM(E470,E486,E494,E505,E514,E522)</f>
        <v>2802</v>
      </c>
      <c r="F469" s="297">
        <f t="shared" si="33"/>
        <v>67</v>
      </c>
      <c r="G469" s="297">
        <f t="shared" si="34"/>
        <v>76.9</v>
      </c>
      <c r="I469" s="344"/>
      <c r="J469" s="344"/>
      <c r="K469" s="344"/>
      <c r="L469" s="344"/>
      <c r="M469" s="344"/>
      <c r="N469" s="344"/>
      <c r="O469" s="344"/>
    </row>
    <row r="470" s="278" customFormat="1" ht="14.25" spans="1:15">
      <c r="A470" s="298" t="s">
        <v>803</v>
      </c>
      <c r="B470" s="313" t="s">
        <v>804</v>
      </c>
      <c r="C470" s="300">
        <f>SUM(C471:C485)</f>
        <v>2128</v>
      </c>
      <c r="D470" s="300">
        <f>SUM(D471:D485)</f>
        <v>2883</v>
      </c>
      <c r="E470" s="300">
        <f>SUM(E471:E485)</f>
        <v>2163</v>
      </c>
      <c r="F470" s="297">
        <f t="shared" si="33"/>
        <v>101.6</v>
      </c>
      <c r="G470" s="297">
        <f t="shared" si="34"/>
        <v>75</v>
      </c>
      <c r="I470" s="344"/>
      <c r="J470" s="344"/>
      <c r="K470" s="344"/>
      <c r="L470" s="344"/>
      <c r="M470" s="344"/>
      <c r="N470" s="344"/>
      <c r="O470" s="344"/>
    </row>
    <row r="471" s="278" customFormat="1" ht="15" spans="1:15">
      <c r="A471" s="301" t="s">
        <v>805</v>
      </c>
      <c r="B471" s="307" t="s">
        <v>33</v>
      </c>
      <c r="C471" s="305">
        <v>503</v>
      </c>
      <c r="D471" s="304">
        <v>893</v>
      </c>
      <c r="E471" s="304">
        <v>670</v>
      </c>
      <c r="F471" s="297">
        <f t="shared" si="33"/>
        <v>133.2</v>
      </c>
      <c r="G471" s="297">
        <f t="shared" si="34"/>
        <v>75</v>
      </c>
      <c r="I471" s="344"/>
      <c r="J471" s="344"/>
      <c r="K471" s="344"/>
      <c r="L471" s="344"/>
      <c r="M471" s="344"/>
      <c r="N471" s="344"/>
      <c r="O471" s="344"/>
    </row>
    <row r="472" s="278" customFormat="1" ht="15" spans="1:15">
      <c r="A472" s="301" t="s">
        <v>806</v>
      </c>
      <c r="B472" s="307" t="s">
        <v>35</v>
      </c>
      <c r="C472" s="305">
        <v>645</v>
      </c>
      <c r="D472" s="304">
        <v>5</v>
      </c>
      <c r="E472" s="304">
        <v>323</v>
      </c>
      <c r="F472" s="297">
        <f t="shared" si="33"/>
        <v>50.1</v>
      </c>
      <c r="G472" s="297">
        <f t="shared" si="34"/>
        <v>6460</v>
      </c>
      <c r="I472" s="344"/>
      <c r="J472" s="344"/>
      <c r="K472" s="344"/>
      <c r="L472" s="344"/>
      <c r="M472" s="344"/>
      <c r="N472" s="344"/>
      <c r="O472" s="344"/>
    </row>
    <row r="473" s="278" customFormat="1" ht="15" spans="1:15">
      <c r="A473" s="301" t="s">
        <v>807</v>
      </c>
      <c r="B473" s="307" t="s">
        <v>37</v>
      </c>
      <c r="C473" s="305"/>
      <c r="D473" s="304"/>
      <c r="E473" s="304"/>
      <c r="F473" s="297"/>
      <c r="G473" s="297" t="str">
        <f t="shared" si="34"/>
        <v/>
      </c>
      <c r="I473" s="344"/>
      <c r="J473" s="344"/>
      <c r="K473" s="344"/>
      <c r="L473" s="344"/>
      <c r="M473" s="344"/>
      <c r="N473" s="344"/>
      <c r="O473" s="344"/>
    </row>
    <row r="474" s="278" customFormat="1" ht="15" spans="1:15">
      <c r="A474" s="301" t="s">
        <v>808</v>
      </c>
      <c r="B474" s="307" t="s">
        <v>809</v>
      </c>
      <c r="C474" s="305"/>
      <c r="D474" s="304"/>
      <c r="E474" s="304"/>
      <c r="F474" s="297" t="str">
        <f t="shared" si="33"/>
        <v/>
      </c>
      <c r="G474" s="297" t="str">
        <f t="shared" si="34"/>
        <v/>
      </c>
      <c r="I474" s="344"/>
      <c r="J474" s="344"/>
      <c r="K474" s="344"/>
      <c r="L474" s="344"/>
      <c r="M474" s="344"/>
      <c r="N474" s="344"/>
      <c r="O474" s="344"/>
    </row>
    <row r="475" s="278" customFormat="1" ht="15" spans="1:15">
      <c r="A475" s="301" t="s">
        <v>810</v>
      </c>
      <c r="B475" s="307" t="s">
        <v>811</v>
      </c>
      <c r="C475" s="305"/>
      <c r="D475" s="304">
        <v>50</v>
      </c>
      <c r="E475" s="304">
        <v>30</v>
      </c>
      <c r="F475" s="297" t="str">
        <f t="shared" si="33"/>
        <v/>
      </c>
      <c r="G475" s="297">
        <f t="shared" si="34"/>
        <v>60</v>
      </c>
      <c r="I475" s="344"/>
      <c r="J475" s="344"/>
      <c r="K475" s="344"/>
      <c r="L475" s="344"/>
      <c r="M475" s="344"/>
      <c r="N475" s="344"/>
      <c r="O475" s="344"/>
    </row>
    <row r="476" s="278" customFormat="1" ht="15" spans="1:15">
      <c r="A476" s="301" t="s">
        <v>812</v>
      </c>
      <c r="B476" s="307" t="s">
        <v>813</v>
      </c>
      <c r="C476" s="305"/>
      <c r="D476" s="304"/>
      <c r="E476" s="304"/>
      <c r="F476" s="297" t="str">
        <f t="shared" si="33"/>
        <v/>
      </c>
      <c r="G476" s="297" t="str">
        <f t="shared" si="34"/>
        <v/>
      </c>
      <c r="I476" s="344"/>
      <c r="J476" s="344"/>
      <c r="K476" s="344"/>
      <c r="L476" s="344"/>
      <c r="M476" s="344"/>
      <c r="N476" s="344"/>
      <c r="O476" s="344"/>
    </row>
    <row r="477" s="278" customFormat="1" ht="15" spans="1:15">
      <c r="A477" s="301" t="s">
        <v>814</v>
      </c>
      <c r="B477" s="307" t="s">
        <v>815</v>
      </c>
      <c r="C477" s="305"/>
      <c r="D477" s="304">
        <v>70</v>
      </c>
      <c r="E477" s="304">
        <v>40</v>
      </c>
      <c r="F477" s="297" t="str">
        <f t="shared" si="33"/>
        <v/>
      </c>
      <c r="G477" s="297">
        <f t="shared" si="34"/>
        <v>57.1</v>
      </c>
      <c r="I477" s="344"/>
      <c r="J477" s="344"/>
      <c r="K477" s="344"/>
      <c r="L477" s="344"/>
      <c r="M477" s="344"/>
      <c r="N477" s="344"/>
      <c r="O477" s="344"/>
    </row>
    <row r="478" s="278" customFormat="1" ht="15" spans="1:15">
      <c r="A478" s="301" t="s">
        <v>816</v>
      </c>
      <c r="B478" s="307" t="s">
        <v>817</v>
      </c>
      <c r="C478" s="305"/>
      <c r="D478" s="304">
        <v>15</v>
      </c>
      <c r="E478" s="304"/>
      <c r="F478" s="297" t="str">
        <f t="shared" si="33"/>
        <v/>
      </c>
      <c r="G478" s="297">
        <f t="shared" si="34"/>
        <v>0</v>
      </c>
      <c r="I478" s="344"/>
      <c r="J478" s="344"/>
      <c r="K478" s="344"/>
      <c r="L478" s="344"/>
      <c r="M478" s="344"/>
      <c r="N478" s="344"/>
      <c r="O478" s="344"/>
    </row>
    <row r="479" s="278" customFormat="1" ht="15" spans="1:15">
      <c r="A479" s="301" t="s">
        <v>818</v>
      </c>
      <c r="B479" s="307" t="s">
        <v>819</v>
      </c>
      <c r="C479" s="305"/>
      <c r="D479" s="304">
        <v>27</v>
      </c>
      <c r="E479" s="304"/>
      <c r="F479" s="297" t="str">
        <f t="shared" si="33"/>
        <v/>
      </c>
      <c r="G479" s="297">
        <f t="shared" si="34"/>
        <v>0</v>
      </c>
      <c r="I479" s="344"/>
      <c r="J479" s="344"/>
      <c r="K479" s="344"/>
      <c r="L479" s="344"/>
      <c r="M479" s="344"/>
      <c r="N479" s="344"/>
      <c r="O479" s="344"/>
    </row>
    <row r="480" s="278" customFormat="1" ht="15" spans="1:15">
      <c r="A480" s="301" t="s">
        <v>820</v>
      </c>
      <c r="B480" s="307" t="s">
        <v>821</v>
      </c>
      <c r="C480" s="305"/>
      <c r="D480" s="304"/>
      <c r="E480" s="304"/>
      <c r="F480" s="297" t="str">
        <f t="shared" si="33"/>
        <v/>
      </c>
      <c r="G480" s="297" t="str">
        <f t="shared" si="34"/>
        <v/>
      </c>
      <c r="I480" s="344"/>
      <c r="J480" s="344"/>
      <c r="K480" s="344"/>
      <c r="L480" s="344"/>
      <c r="M480" s="344"/>
      <c r="N480" s="344"/>
      <c r="O480" s="344"/>
    </row>
    <row r="481" s="278" customFormat="1" ht="15" spans="1:15">
      <c r="A481" s="301" t="s">
        <v>822</v>
      </c>
      <c r="B481" s="307" t="s">
        <v>823</v>
      </c>
      <c r="C481" s="305"/>
      <c r="D481" s="304">
        <v>1</v>
      </c>
      <c r="E481" s="304"/>
      <c r="F481" s="297" t="str">
        <f t="shared" si="33"/>
        <v/>
      </c>
      <c r="G481" s="297">
        <f t="shared" si="34"/>
        <v>0</v>
      </c>
      <c r="I481" s="344"/>
      <c r="J481" s="344"/>
      <c r="K481" s="344"/>
      <c r="L481" s="344"/>
      <c r="M481" s="344"/>
      <c r="N481" s="344"/>
      <c r="O481" s="344"/>
    </row>
    <row r="482" s="278" customFormat="1" ht="15" spans="1:15">
      <c r="A482" s="301" t="s">
        <v>824</v>
      </c>
      <c r="B482" s="307" t="s">
        <v>825</v>
      </c>
      <c r="C482" s="305"/>
      <c r="D482" s="304"/>
      <c r="E482" s="304"/>
      <c r="F482" s="297" t="str">
        <f t="shared" si="33"/>
        <v/>
      </c>
      <c r="G482" s="297" t="str">
        <f t="shared" si="34"/>
        <v/>
      </c>
      <c r="I482" s="344"/>
      <c r="J482" s="344"/>
      <c r="K482" s="344"/>
      <c r="L482" s="344"/>
      <c r="M482" s="344"/>
      <c r="N482" s="344"/>
      <c r="O482" s="344"/>
    </row>
    <row r="483" s="278" customFormat="1" ht="15" spans="1:15">
      <c r="A483" s="301" t="s">
        <v>826</v>
      </c>
      <c r="B483" s="307" t="s">
        <v>827</v>
      </c>
      <c r="C483" s="305"/>
      <c r="D483" s="304">
        <v>510</v>
      </c>
      <c r="E483" s="304"/>
      <c r="F483" s="297" t="str">
        <f t="shared" si="33"/>
        <v/>
      </c>
      <c r="G483" s="297">
        <f t="shared" si="34"/>
        <v>0</v>
      </c>
      <c r="I483" s="344"/>
      <c r="J483" s="344"/>
      <c r="K483" s="344"/>
      <c r="L483" s="344"/>
      <c r="M483" s="344"/>
      <c r="N483" s="344"/>
      <c r="O483" s="344"/>
    </row>
    <row r="484" s="278" customFormat="1" ht="15" spans="1:15">
      <c r="A484" s="301" t="s">
        <v>828</v>
      </c>
      <c r="B484" s="307" t="s">
        <v>829</v>
      </c>
      <c r="C484" s="305"/>
      <c r="D484" s="304"/>
      <c r="E484" s="304"/>
      <c r="F484" s="297" t="str">
        <f t="shared" si="33"/>
        <v/>
      </c>
      <c r="G484" s="297" t="str">
        <f t="shared" si="34"/>
        <v/>
      </c>
      <c r="I484" s="344"/>
      <c r="J484" s="344"/>
      <c r="K484" s="344"/>
      <c r="L484" s="344"/>
      <c r="M484" s="344"/>
      <c r="N484" s="344"/>
      <c r="O484" s="344"/>
    </row>
    <row r="485" s="278" customFormat="1" ht="15" spans="1:15">
      <c r="A485" s="301" t="s">
        <v>830</v>
      </c>
      <c r="B485" s="307" t="s">
        <v>831</v>
      </c>
      <c r="C485" s="305">
        <v>980</v>
      </c>
      <c r="D485" s="304">
        <v>1312</v>
      </c>
      <c r="E485" s="304">
        <v>1100</v>
      </c>
      <c r="F485" s="297">
        <f t="shared" si="33"/>
        <v>112.2</v>
      </c>
      <c r="G485" s="297">
        <f t="shared" si="34"/>
        <v>83.8</v>
      </c>
      <c r="I485" s="344"/>
      <c r="J485" s="344"/>
      <c r="K485" s="344"/>
      <c r="L485" s="344"/>
      <c r="M485" s="344"/>
      <c r="N485" s="344"/>
      <c r="O485" s="344"/>
    </row>
    <row r="486" s="278" customFormat="1" ht="14.25" spans="1:15">
      <c r="A486" s="298" t="s">
        <v>832</v>
      </c>
      <c r="B486" s="313" t="s">
        <v>833</v>
      </c>
      <c r="C486" s="300">
        <f>SUM(C487:C493)</f>
        <v>0</v>
      </c>
      <c r="D486" s="300">
        <f>SUM(D487:D493)</f>
        <v>20</v>
      </c>
      <c r="E486" s="300">
        <f>SUM(E487:E493)</f>
        <v>0</v>
      </c>
      <c r="F486" s="297" t="str">
        <f t="shared" si="33"/>
        <v/>
      </c>
      <c r="G486" s="297"/>
      <c r="I486" s="344"/>
      <c r="J486" s="344"/>
      <c r="K486" s="344"/>
      <c r="L486" s="344"/>
      <c r="M486" s="344"/>
      <c r="N486" s="344"/>
      <c r="O486" s="344"/>
    </row>
    <row r="487" s="278" customFormat="1" ht="15" spans="1:15">
      <c r="A487" s="301" t="s">
        <v>834</v>
      </c>
      <c r="B487" s="307" t="s">
        <v>33</v>
      </c>
      <c r="C487" s="305"/>
      <c r="D487" s="304"/>
      <c r="E487" s="304"/>
      <c r="F487" s="297" t="str">
        <f t="shared" si="33"/>
        <v/>
      </c>
      <c r="G487" s="297"/>
      <c r="I487" s="344"/>
      <c r="J487" s="344"/>
      <c r="K487" s="344"/>
      <c r="L487" s="344"/>
      <c r="M487" s="344"/>
      <c r="N487" s="344"/>
      <c r="O487" s="344"/>
    </row>
    <row r="488" s="278" customFormat="1" ht="15" spans="1:15">
      <c r="A488" s="301" t="s">
        <v>835</v>
      </c>
      <c r="B488" s="307" t="s">
        <v>35</v>
      </c>
      <c r="C488" s="305"/>
      <c r="D488" s="304"/>
      <c r="E488" s="304"/>
      <c r="F488" s="297" t="str">
        <f t="shared" si="33"/>
        <v/>
      </c>
      <c r="G488" s="297"/>
      <c r="I488" s="344"/>
      <c r="J488" s="344"/>
      <c r="K488" s="344"/>
      <c r="L488" s="344"/>
      <c r="M488" s="344"/>
      <c r="N488" s="344"/>
      <c r="O488" s="344"/>
    </row>
    <row r="489" s="278" customFormat="1" ht="15" spans="1:15">
      <c r="A489" s="301" t="s">
        <v>836</v>
      </c>
      <c r="B489" s="307" t="s">
        <v>37</v>
      </c>
      <c r="C489" s="305"/>
      <c r="D489" s="304"/>
      <c r="E489" s="304"/>
      <c r="F489" s="297" t="str">
        <f t="shared" si="33"/>
        <v/>
      </c>
      <c r="G489" s="297"/>
      <c r="I489" s="344"/>
      <c r="J489" s="344"/>
      <c r="K489" s="344"/>
      <c r="L489" s="344"/>
      <c r="M489" s="344"/>
      <c r="N489" s="344"/>
      <c r="O489" s="344"/>
    </row>
    <row r="490" s="278" customFormat="1" ht="15" spans="1:15">
      <c r="A490" s="301" t="s">
        <v>837</v>
      </c>
      <c r="B490" s="307" t="s">
        <v>838</v>
      </c>
      <c r="C490" s="305"/>
      <c r="D490" s="304">
        <v>20</v>
      </c>
      <c r="E490" s="304"/>
      <c r="F490" s="297" t="str">
        <f t="shared" si="33"/>
        <v/>
      </c>
      <c r="G490" s="297"/>
      <c r="I490" s="344"/>
      <c r="J490" s="344"/>
      <c r="K490" s="344"/>
      <c r="L490" s="344"/>
      <c r="M490" s="344"/>
      <c r="N490" s="344"/>
      <c r="O490" s="344"/>
    </row>
    <row r="491" s="278" customFormat="1" ht="15" spans="1:15">
      <c r="A491" s="301" t="s">
        <v>839</v>
      </c>
      <c r="B491" s="307" t="s">
        <v>840</v>
      </c>
      <c r="C491" s="305"/>
      <c r="D491" s="304"/>
      <c r="E491" s="304"/>
      <c r="F491" s="297" t="str">
        <f t="shared" si="33"/>
        <v/>
      </c>
      <c r="G491" s="297"/>
      <c r="I491" s="344"/>
      <c r="J491" s="344"/>
      <c r="K491" s="344"/>
      <c r="L491" s="344"/>
      <c r="M491" s="344"/>
      <c r="N491" s="344"/>
      <c r="O491" s="344"/>
    </row>
    <row r="492" s="278" customFormat="1" ht="15" spans="1:15">
      <c r="A492" s="301" t="s">
        <v>841</v>
      </c>
      <c r="B492" s="307" t="s">
        <v>842</v>
      </c>
      <c r="C492" s="305"/>
      <c r="D492" s="304"/>
      <c r="E492" s="304"/>
      <c r="F492" s="297" t="str">
        <f t="shared" si="33"/>
        <v/>
      </c>
      <c r="G492" s="297"/>
      <c r="I492" s="344"/>
      <c r="J492" s="344"/>
      <c r="K492" s="344"/>
      <c r="L492" s="344"/>
      <c r="M492" s="344"/>
      <c r="N492" s="344"/>
      <c r="O492" s="344"/>
    </row>
    <row r="493" s="278" customFormat="1" ht="15" spans="1:15">
      <c r="A493" s="301" t="s">
        <v>843</v>
      </c>
      <c r="B493" s="307" t="s">
        <v>844</v>
      </c>
      <c r="C493" s="305"/>
      <c r="D493" s="304"/>
      <c r="E493" s="304"/>
      <c r="F493" s="297" t="str">
        <f t="shared" si="33"/>
        <v/>
      </c>
      <c r="G493" s="297"/>
      <c r="I493" s="344"/>
      <c r="J493" s="344"/>
      <c r="K493" s="344"/>
      <c r="L493" s="344"/>
      <c r="M493" s="344"/>
      <c r="N493" s="344"/>
      <c r="O493" s="344"/>
    </row>
    <row r="494" s="278" customFormat="1" ht="14.25" spans="1:15">
      <c r="A494" s="298" t="s">
        <v>845</v>
      </c>
      <c r="B494" s="313" t="s">
        <v>846</v>
      </c>
      <c r="C494" s="300"/>
      <c r="D494" s="300">
        <f>SUM(D495:D504)</f>
        <v>0</v>
      </c>
      <c r="E494" s="300"/>
      <c r="F494" s="297" t="str">
        <f t="shared" si="33"/>
        <v/>
      </c>
      <c r="G494" s="297"/>
      <c r="I494" s="344"/>
      <c r="J494" s="344"/>
      <c r="K494" s="344"/>
      <c r="L494" s="344"/>
      <c r="M494" s="344"/>
      <c r="N494" s="344"/>
      <c r="O494" s="344"/>
    </row>
    <row r="495" s="278" customFormat="1" ht="14.25" spans="1:15">
      <c r="A495" s="301" t="s">
        <v>847</v>
      </c>
      <c r="B495" s="307" t="s">
        <v>33</v>
      </c>
      <c r="C495" s="303"/>
      <c r="D495" s="303"/>
      <c r="E495" s="303"/>
      <c r="F495" s="297" t="str">
        <f t="shared" si="33"/>
        <v/>
      </c>
      <c r="G495" s="297"/>
      <c r="I495" s="344"/>
      <c r="J495" s="344"/>
      <c r="K495" s="344"/>
      <c r="L495" s="344"/>
      <c r="M495" s="344"/>
      <c r="N495" s="344"/>
      <c r="O495" s="344"/>
    </row>
    <row r="496" s="278" customFormat="1" ht="14.25" spans="1:15">
      <c r="A496" s="301" t="s">
        <v>848</v>
      </c>
      <c r="B496" s="307" t="s">
        <v>35</v>
      </c>
      <c r="C496" s="303"/>
      <c r="D496" s="303"/>
      <c r="E496" s="303"/>
      <c r="F496" s="297" t="str">
        <f t="shared" si="33"/>
        <v/>
      </c>
      <c r="G496" s="297" t="str">
        <f t="shared" si="34"/>
        <v/>
      </c>
      <c r="I496" s="344"/>
      <c r="J496" s="344"/>
      <c r="K496" s="344"/>
      <c r="L496" s="344"/>
      <c r="M496" s="344"/>
      <c r="N496" s="344"/>
      <c r="O496" s="344"/>
    </row>
    <row r="497" s="278" customFormat="1" ht="14.25" spans="1:15">
      <c r="A497" s="301" t="s">
        <v>849</v>
      </c>
      <c r="B497" s="307" t="s">
        <v>37</v>
      </c>
      <c r="C497" s="303"/>
      <c r="D497" s="303"/>
      <c r="E497" s="303"/>
      <c r="F497" s="297" t="str">
        <f t="shared" si="33"/>
        <v/>
      </c>
      <c r="G497" s="297" t="str">
        <f t="shared" si="34"/>
        <v/>
      </c>
      <c r="I497" s="344"/>
      <c r="J497" s="344"/>
      <c r="K497" s="344"/>
      <c r="L497" s="344"/>
      <c r="M497" s="344"/>
      <c r="N497" s="344"/>
      <c r="O497" s="344"/>
    </row>
    <row r="498" s="278" customFormat="1" ht="14.25" spans="1:15">
      <c r="A498" s="301" t="s">
        <v>850</v>
      </c>
      <c r="B498" s="307" t="s">
        <v>851</v>
      </c>
      <c r="C498" s="303"/>
      <c r="D498" s="303"/>
      <c r="E498" s="303"/>
      <c r="F498" s="297" t="str">
        <f t="shared" si="33"/>
        <v/>
      </c>
      <c r="G498" s="297" t="str">
        <f t="shared" si="34"/>
        <v/>
      </c>
      <c r="I498" s="344"/>
      <c r="J498" s="344"/>
      <c r="K498" s="344"/>
      <c r="L498" s="344"/>
      <c r="M498" s="344"/>
      <c r="N498" s="344"/>
      <c r="O498" s="344"/>
    </row>
    <row r="499" s="278" customFormat="1" ht="14.25" spans="1:15">
      <c r="A499" s="301" t="s">
        <v>852</v>
      </c>
      <c r="B499" s="307" t="s">
        <v>853</v>
      </c>
      <c r="C499" s="303"/>
      <c r="D499" s="303"/>
      <c r="E499" s="303"/>
      <c r="F499" s="297" t="str">
        <f t="shared" si="33"/>
        <v/>
      </c>
      <c r="G499" s="297" t="str">
        <f t="shared" si="34"/>
        <v/>
      </c>
      <c r="I499" s="344"/>
      <c r="J499" s="344"/>
      <c r="K499" s="344"/>
      <c r="L499" s="344"/>
      <c r="M499" s="344"/>
      <c r="N499" s="344"/>
      <c r="O499" s="344"/>
    </row>
    <row r="500" s="278" customFormat="1" ht="14.25" spans="1:15">
      <c r="A500" s="301" t="s">
        <v>854</v>
      </c>
      <c r="B500" s="307" t="s">
        <v>855</v>
      </c>
      <c r="C500" s="303"/>
      <c r="D500" s="303"/>
      <c r="E500" s="303"/>
      <c r="F500" s="297" t="str">
        <f t="shared" si="33"/>
        <v/>
      </c>
      <c r="G500" s="297" t="str">
        <f t="shared" si="34"/>
        <v/>
      </c>
      <c r="I500" s="344"/>
      <c r="J500" s="344"/>
      <c r="K500" s="344"/>
      <c r="L500" s="344"/>
      <c r="M500" s="344"/>
      <c r="N500" s="344"/>
      <c r="O500" s="344"/>
    </row>
    <row r="501" s="278" customFormat="1" ht="14.25" spans="1:15">
      <c r="A501" s="301" t="s">
        <v>856</v>
      </c>
      <c r="B501" s="307" t="s">
        <v>857</v>
      </c>
      <c r="C501" s="303"/>
      <c r="D501" s="303"/>
      <c r="E501" s="303"/>
      <c r="F501" s="297" t="str">
        <f t="shared" si="33"/>
        <v/>
      </c>
      <c r="G501" s="297" t="str">
        <f t="shared" si="34"/>
        <v/>
      </c>
      <c r="I501" s="344"/>
      <c r="J501" s="344"/>
      <c r="K501" s="344"/>
      <c r="L501" s="344"/>
      <c r="M501" s="344"/>
      <c r="N501" s="344"/>
      <c r="O501" s="344"/>
    </row>
    <row r="502" s="278" customFormat="1" ht="14.25" spans="1:15">
      <c r="A502" s="301" t="s">
        <v>858</v>
      </c>
      <c r="B502" s="307" t="s">
        <v>859</v>
      </c>
      <c r="C502" s="303"/>
      <c r="D502" s="303"/>
      <c r="E502" s="303"/>
      <c r="F502" s="297" t="str">
        <f t="shared" si="33"/>
        <v/>
      </c>
      <c r="G502" s="297" t="str">
        <f t="shared" si="34"/>
        <v/>
      </c>
      <c r="I502" s="344"/>
      <c r="J502" s="344"/>
      <c r="K502" s="344"/>
      <c r="L502" s="344"/>
      <c r="M502" s="344"/>
      <c r="N502" s="344"/>
      <c r="O502" s="344"/>
    </row>
    <row r="503" s="278" customFormat="1" ht="14.25" spans="1:15">
      <c r="A503" s="301" t="s">
        <v>860</v>
      </c>
      <c r="B503" s="307" t="s">
        <v>861</v>
      </c>
      <c r="C503" s="303"/>
      <c r="D503" s="303"/>
      <c r="E503" s="303"/>
      <c r="F503" s="297" t="str">
        <f t="shared" si="33"/>
        <v/>
      </c>
      <c r="G503" s="297" t="str">
        <f t="shared" si="34"/>
        <v/>
      </c>
      <c r="I503" s="344"/>
      <c r="J503" s="344"/>
      <c r="K503" s="344"/>
      <c r="L503" s="344"/>
      <c r="M503" s="344"/>
      <c r="N503" s="344"/>
      <c r="O503" s="344"/>
    </row>
    <row r="504" s="278" customFormat="1" ht="14.25" spans="1:15">
      <c r="A504" s="301" t="s">
        <v>862</v>
      </c>
      <c r="B504" s="307" t="s">
        <v>863</v>
      </c>
      <c r="C504" s="303"/>
      <c r="D504" s="303"/>
      <c r="E504" s="303"/>
      <c r="F504" s="297" t="str">
        <f t="shared" si="33"/>
        <v/>
      </c>
      <c r="G504" s="297" t="str">
        <f t="shared" si="34"/>
        <v/>
      </c>
      <c r="I504" s="344"/>
      <c r="J504" s="344"/>
      <c r="K504" s="344"/>
      <c r="L504" s="344"/>
      <c r="M504" s="344"/>
      <c r="N504" s="344"/>
      <c r="O504" s="344"/>
    </row>
    <row r="505" s="278" customFormat="1" ht="14.25" spans="1:15">
      <c r="A505" s="298" t="s">
        <v>864</v>
      </c>
      <c r="B505" s="313" t="s">
        <v>865</v>
      </c>
      <c r="C505" s="300">
        <f>SUM(C506:C513)</f>
        <v>0</v>
      </c>
      <c r="D505" s="300">
        <f>SUM(D506:D513)</f>
        <v>66</v>
      </c>
      <c r="E505" s="300">
        <f>SUM(E506:E513)</f>
        <v>0</v>
      </c>
      <c r="F505" s="297" t="str">
        <f t="shared" si="33"/>
        <v/>
      </c>
      <c r="G505" s="297"/>
      <c r="I505" s="344"/>
      <c r="J505" s="344"/>
      <c r="K505" s="344"/>
      <c r="L505" s="344"/>
      <c r="M505" s="344"/>
      <c r="N505" s="344"/>
      <c r="O505" s="344"/>
    </row>
    <row r="506" s="278" customFormat="1" ht="14.25" spans="1:15">
      <c r="A506" s="301" t="s">
        <v>866</v>
      </c>
      <c r="B506" s="307" t="s">
        <v>33</v>
      </c>
      <c r="C506" s="303"/>
      <c r="D506" s="303"/>
      <c r="E506" s="303"/>
      <c r="F506" s="297" t="str">
        <f t="shared" si="33"/>
        <v/>
      </c>
      <c r="G506" s="297" t="str">
        <f t="shared" si="34"/>
        <v/>
      </c>
      <c r="I506" s="344"/>
      <c r="J506" s="344"/>
      <c r="K506" s="344"/>
      <c r="L506" s="344"/>
      <c r="M506" s="344"/>
      <c r="N506" s="344"/>
      <c r="O506" s="344"/>
    </row>
    <row r="507" s="278" customFormat="1" ht="14.25" spans="1:15">
      <c r="A507" s="301" t="s">
        <v>867</v>
      </c>
      <c r="B507" s="307" t="s">
        <v>35</v>
      </c>
      <c r="C507" s="303"/>
      <c r="D507" s="303"/>
      <c r="E507" s="303"/>
      <c r="F507" s="297" t="str">
        <f t="shared" si="33"/>
        <v/>
      </c>
      <c r="G507" s="297" t="str">
        <f t="shared" si="34"/>
        <v/>
      </c>
      <c r="I507" s="344"/>
      <c r="J507" s="344"/>
      <c r="K507" s="344"/>
      <c r="L507" s="344"/>
      <c r="M507" s="344"/>
      <c r="N507" s="344"/>
      <c r="O507" s="344"/>
    </row>
    <row r="508" s="278" customFormat="1" ht="14.25" spans="1:15">
      <c r="A508" s="301" t="s">
        <v>868</v>
      </c>
      <c r="B508" s="307" t="s">
        <v>37</v>
      </c>
      <c r="C508" s="303"/>
      <c r="D508" s="303"/>
      <c r="E508" s="303"/>
      <c r="F508" s="297" t="str">
        <f t="shared" si="33"/>
        <v/>
      </c>
      <c r="G508" s="297" t="str">
        <f t="shared" si="34"/>
        <v/>
      </c>
      <c r="I508" s="344"/>
      <c r="J508" s="344"/>
      <c r="K508" s="344"/>
      <c r="L508" s="344"/>
      <c r="M508" s="344"/>
      <c r="N508" s="344"/>
      <c r="O508" s="344"/>
    </row>
    <row r="509" s="278" customFormat="1" ht="14.25" spans="1:15">
      <c r="A509" s="301" t="s">
        <v>869</v>
      </c>
      <c r="B509" s="307" t="s">
        <v>870</v>
      </c>
      <c r="C509" s="303"/>
      <c r="D509" s="303"/>
      <c r="E509" s="303"/>
      <c r="F509" s="297" t="str">
        <f t="shared" si="33"/>
        <v/>
      </c>
      <c r="G509" s="297" t="str">
        <f t="shared" si="34"/>
        <v/>
      </c>
      <c r="I509" s="344"/>
      <c r="J509" s="344"/>
      <c r="K509" s="344"/>
      <c r="L509" s="344"/>
      <c r="M509" s="344"/>
      <c r="N509" s="344"/>
      <c r="O509" s="344"/>
    </row>
    <row r="510" s="278" customFormat="1" ht="14.25" spans="1:15">
      <c r="A510" s="301" t="s">
        <v>871</v>
      </c>
      <c r="B510" s="307" t="s">
        <v>872</v>
      </c>
      <c r="C510" s="303"/>
      <c r="D510" s="303"/>
      <c r="E510" s="303"/>
      <c r="F510" s="297" t="str">
        <f t="shared" si="33"/>
        <v/>
      </c>
      <c r="G510" s="297" t="str">
        <f t="shared" si="34"/>
        <v/>
      </c>
      <c r="I510" s="344"/>
      <c r="J510" s="344"/>
      <c r="K510" s="344"/>
      <c r="L510" s="344"/>
      <c r="M510" s="344"/>
      <c r="N510" s="344"/>
      <c r="O510" s="344"/>
    </row>
    <row r="511" s="278" customFormat="1" ht="14.25" spans="1:15">
      <c r="A511" s="301" t="s">
        <v>873</v>
      </c>
      <c r="B511" s="307" t="s">
        <v>874</v>
      </c>
      <c r="C511" s="303"/>
      <c r="D511" s="303"/>
      <c r="E511" s="303"/>
      <c r="F511" s="297" t="str">
        <f t="shared" si="33"/>
        <v/>
      </c>
      <c r="G511" s="297" t="str">
        <f t="shared" si="34"/>
        <v/>
      </c>
      <c r="I511" s="344"/>
      <c r="J511" s="344"/>
      <c r="K511" s="344"/>
      <c r="L511" s="344"/>
      <c r="M511" s="344"/>
      <c r="N511" s="344"/>
      <c r="O511" s="344"/>
    </row>
    <row r="512" s="278" customFormat="1" ht="15" spans="1:15">
      <c r="A512" s="301" t="s">
        <v>875</v>
      </c>
      <c r="B512" s="307" t="s">
        <v>876</v>
      </c>
      <c r="C512" s="303"/>
      <c r="D512" s="304">
        <v>66</v>
      </c>
      <c r="E512" s="303"/>
      <c r="F512" s="297" t="str">
        <f t="shared" si="33"/>
        <v/>
      </c>
      <c r="G512" s="297">
        <f t="shared" si="34"/>
        <v>0</v>
      </c>
      <c r="I512" s="344"/>
      <c r="J512" s="344"/>
      <c r="K512" s="344"/>
      <c r="L512" s="344"/>
      <c r="M512" s="344"/>
      <c r="N512" s="344"/>
      <c r="O512" s="344"/>
    </row>
    <row r="513" s="278" customFormat="1" ht="14.25" spans="1:15">
      <c r="A513" s="301" t="s">
        <v>877</v>
      </c>
      <c r="B513" s="307" t="s">
        <v>878</v>
      </c>
      <c r="C513" s="303"/>
      <c r="D513" s="303"/>
      <c r="E513" s="303"/>
      <c r="F513" s="297" t="str">
        <f t="shared" si="33"/>
        <v/>
      </c>
      <c r="G513" s="297"/>
      <c r="I513" s="344"/>
      <c r="J513" s="344"/>
      <c r="K513" s="344"/>
      <c r="L513" s="344"/>
      <c r="M513" s="344"/>
      <c r="N513" s="344"/>
      <c r="O513" s="344"/>
    </row>
    <row r="514" s="278" customFormat="1" ht="14.25" spans="1:15">
      <c r="A514" s="298" t="s">
        <v>879</v>
      </c>
      <c r="B514" s="313" t="s">
        <v>880</v>
      </c>
      <c r="C514" s="300">
        <f>SUM(C515:C521)</f>
        <v>614</v>
      </c>
      <c r="D514" s="300">
        <f>SUM(D515:D521)</f>
        <v>615</v>
      </c>
      <c r="E514" s="300">
        <f>SUM(E515:E521)</f>
        <v>631</v>
      </c>
      <c r="F514" s="297">
        <f t="shared" si="33"/>
        <v>102.8</v>
      </c>
      <c r="G514" s="297">
        <f t="shared" si="34"/>
        <v>102.6</v>
      </c>
      <c r="I514" s="344"/>
      <c r="J514" s="344"/>
      <c r="K514" s="344"/>
      <c r="L514" s="344"/>
      <c r="M514" s="344"/>
      <c r="N514" s="344"/>
      <c r="O514" s="344"/>
    </row>
    <row r="515" s="278" customFormat="1" ht="15" spans="1:15">
      <c r="A515" s="301" t="s">
        <v>881</v>
      </c>
      <c r="B515" s="307" t="s">
        <v>33</v>
      </c>
      <c r="C515" s="305">
        <v>287</v>
      </c>
      <c r="D515" s="304">
        <v>591</v>
      </c>
      <c r="E515" s="304">
        <v>403</v>
      </c>
      <c r="F515" s="297">
        <f t="shared" si="33"/>
        <v>140.4</v>
      </c>
      <c r="G515" s="297">
        <f t="shared" si="34"/>
        <v>68.2</v>
      </c>
      <c r="I515" s="344"/>
      <c r="J515" s="344"/>
      <c r="K515" s="344"/>
      <c r="L515" s="344"/>
      <c r="M515" s="344"/>
      <c r="N515" s="344"/>
      <c r="O515" s="344"/>
    </row>
    <row r="516" s="278" customFormat="1" ht="15" spans="1:15">
      <c r="A516" s="301" t="s">
        <v>882</v>
      </c>
      <c r="B516" s="307" t="s">
        <v>35</v>
      </c>
      <c r="C516" s="305">
        <v>286</v>
      </c>
      <c r="D516" s="304"/>
      <c r="E516" s="304">
        <v>204</v>
      </c>
      <c r="F516" s="297">
        <f t="shared" si="33"/>
        <v>71.3</v>
      </c>
      <c r="G516" s="297" t="str">
        <f t="shared" si="34"/>
        <v/>
      </c>
      <c r="I516" s="344"/>
      <c r="J516" s="344"/>
      <c r="K516" s="344"/>
      <c r="L516" s="344"/>
      <c r="M516" s="344"/>
      <c r="N516" s="344"/>
      <c r="O516" s="344"/>
    </row>
    <row r="517" s="278" customFormat="1" ht="15" spans="1:15">
      <c r="A517" s="301" t="s">
        <v>883</v>
      </c>
      <c r="B517" s="307" t="s">
        <v>37</v>
      </c>
      <c r="C517" s="305"/>
      <c r="D517" s="304"/>
      <c r="E517" s="304"/>
      <c r="F517" s="297" t="str">
        <f t="shared" si="33"/>
        <v/>
      </c>
      <c r="G517" s="297" t="str">
        <f t="shared" si="34"/>
        <v/>
      </c>
      <c r="I517" s="344"/>
      <c r="J517" s="344"/>
      <c r="K517" s="344"/>
      <c r="L517" s="344"/>
      <c r="M517" s="344"/>
      <c r="N517" s="344"/>
      <c r="O517" s="344"/>
    </row>
    <row r="518" s="278" customFormat="1" ht="15" spans="1:15">
      <c r="A518" s="301" t="s">
        <v>884</v>
      </c>
      <c r="B518" s="307" t="s">
        <v>885</v>
      </c>
      <c r="C518" s="305"/>
      <c r="D518" s="304"/>
      <c r="E518" s="304"/>
      <c r="F518" s="297" t="str">
        <f t="shared" si="33"/>
        <v/>
      </c>
      <c r="G518" s="297" t="str">
        <f t="shared" si="34"/>
        <v/>
      </c>
      <c r="I518" s="344"/>
      <c r="J518" s="344"/>
      <c r="K518" s="344"/>
      <c r="L518" s="344"/>
      <c r="M518" s="344"/>
      <c r="N518" s="344"/>
      <c r="O518" s="344"/>
    </row>
    <row r="519" s="278" customFormat="1" ht="15" spans="1:15">
      <c r="A519" s="301" t="s">
        <v>886</v>
      </c>
      <c r="B519" s="307" t="s">
        <v>887</v>
      </c>
      <c r="C519" s="305"/>
      <c r="D519" s="304"/>
      <c r="E519" s="304"/>
      <c r="F519" s="297" t="str">
        <f t="shared" si="33"/>
        <v/>
      </c>
      <c r="G519" s="297" t="str">
        <f t="shared" si="34"/>
        <v/>
      </c>
      <c r="I519" s="344"/>
      <c r="J519" s="344"/>
      <c r="K519" s="344"/>
      <c r="L519" s="344"/>
      <c r="M519" s="344"/>
      <c r="N519" s="344"/>
      <c r="O519" s="344"/>
    </row>
    <row r="520" s="278" customFormat="1" ht="15" spans="1:15">
      <c r="A520" s="301" t="s">
        <v>888</v>
      </c>
      <c r="B520" s="307" t="s">
        <v>889</v>
      </c>
      <c r="C520" s="305"/>
      <c r="D520" s="304"/>
      <c r="E520" s="304"/>
      <c r="F520" s="297" t="str">
        <f t="shared" si="33"/>
        <v/>
      </c>
      <c r="G520" s="297" t="str">
        <f t="shared" si="34"/>
        <v/>
      </c>
      <c r="I520" s="344"/>
      <c r="J520" s="344"/>
      <c r="K520" s="344"/>
      <c r="L520" s="344"/>
      <c r="M520" s="344"/>
      <c r="N520" s="344"/>
      <c r="O520" s="344"/>
    </row>
    <row r="521" s="278" customFormat="1" ht="15" spans="1:15">
      <c r="A521" s="301" t="s">
        <v>890</v>
      </c>
      <c r="B521" s="307" t="s">
        <v>891</v>
      </c>
      <c r="C521" s="304">
        <v>41</v>
      </c>
      <c r="D521" s="304">
        <v>24</v>
      </c>
      <c r="E521" s="304">
        <v>24</v>
      </c>
      <c r="F521" s="297">
        <f t="shared" si="33"/>
        <v>58.5</v>
      </c>
      <c r="G521" s="297">
        <f t="shared" si="34"/>
        <v>100</v>
      </c>
      <c r="I521" s="344"/>
      <c r="J521" s="344"/>
      <c r="K521" s="344"/>
      <c r="L521" s="344"/>
      <c r="M521" s="344"/>
      <c r="N521" s="344"/>
      <c r="O521" s="344"/>
    </row>
    <row r="522" s="278" customFormat="1" ht="14.25" spans="1:15">
      <c r="A522" s="298" t="s">
        <v>892</v>
      </c>
      <c r="B522" s="313" t="s">
        <v>893</v>
      </c>
      <c r="C522" s="300">
        <f>SUM(C523:C525)</f>
        <v>1441</v>
      </c>
      <c r="D522" s="300">
        <f>SUM(D523:D525)</f>
        <v>60</v>
      </c>
      <c r="E522" s="300">
        <f>SUM(E523:E525)</f>
        <v>8</v>
      </c>
      <c r="F522" s="297">
        <f t="shared" si="33"/>
        <v>0.6</v>
      </c>
      <c r="G522" s="297">
        <f t="shared" si="34"/>
        <v>13.3</v>
      </c>
      <c r="I522" s="344"/>
      <c r="J522" s="344"/>
      <c r="K522" s="344"/>
      <c r="L522" s="344"/>
      <c r="M522" s="344"/>
      <c r="N522" s="344"/>
      <c r="O522" s="344"/>
    </row>
    <row r="523" s="278" customFormat="1" ht="15" spans="1:15">
      <c r="A523" s="301" t="s">
        <v>894</v>
      </c>
      <c r="B523" s="307" t="s">
        <v>895</v>
      </c>
      <c r="C523" s="305">
        <v>20</v>
      </c>
      <c r="D523" s="304">
        <v>20</v>
      </c>
      <c r="E523" s="303"/>
      <c r="F523" s="297">
        <f t="shared" si="33"/>
        <v>0</v>
      </c>
      <c r="G523" s="297">
        <f t="shared" si="34"/>
        <v>0</v>
      </c>
      <c r="I523" s="344"/>
      <c r="J523" s="344"/>
      <c r="K523" s="344"/>
      <c r="L523" s="344"/>
      <c r="M523" s="344"/>
      <c r="N523" s="344"/>
      <c r="O523" s="344"/>
    </row>
    <row r="524" s="278" customFormat="1" ht="14.25" spans="1:15">
      <c r="A524" s="301" t="s">
        <v>896</v>
      </c>
      <c r="B524" s="307" t="s">
        <v>897</v>
      </c>
      <c r="C524" s="303"/>
      <c r="D524" s="303"/>
      <c r="E524" s="303"/>
      <c r="F524" s="297" t="str">
        <f t="shared" si="33"/>
        <v/>
      </c>
      <c r="G524" s="297" t="str">
        <f t="shared" si="34"/>
        <v/>
      </c>
      <c r="I524" s="344"/>
      <c r="J524" s="344"/>
      <c r="K524" s="344"/>
      <c r="L524" s="344"/>
      <c r="M524" s="344"/>
      <c r="N524" s="344"/>
      <c r="O524" s="344"/>
    </row>
    <row r="525" s="278" customFormat="1" ht="15" spans="1:15">
      <c r="A525" s="301" t="s">
        <v>898</v>
      </c>
      <c r="B525" s="307" t="s">
        <v>899</v>
      </c>
      <c r="C525" s="304">
        <v>1421</v>
      </c>
      <c r="D525" s="304">
        <v>40</v>
      </c>
      <c r="E525" s="304">
        <v>8</v>
      </c>
      <c r="F525" s="297">
        <f t="shared" si="33"/>
        <v>0.6</v>
      </c>
      <c r="G525" s="297">
        <f t="shared" si="34"/>
        <v>20</v>
      </c>
      <c r="I525" s="344"/>
      <c r="J525" s="344"/>
      <c r="K525" s="344"/>
      <c r="L525" s="344"/>
      <c r="M525" s="344"/>
      <c r="N525" s="344"/>
      <c r="O525" s="344"/>
    </row>
    <row r="526" s="278" customFormat="1" ht="14.25" spans="1:15">
      <c r="A526" s="295" t="s">
        <v>900</v>
      </c>
      <c r="B526" s="296" t="s">
        <v>901</v>
      </c>
      <c r="C526" s="324">
        <f>SUM(C527,C546,C553,C555,C564,C568,C578,C587,C594,C602,C611,C617,C620,C623,C626,C629,C632,C636,C640,C649,C652)</f>
        <v>53854</v>
      </c>
      <c r="D526" s="324">
        <f>SUM(D527,D546,D553,D555,D564,D568,D578,D587,D594,D602,D611,D617,D620,D623,D626,D629,D632,D636,D640,D649,D652)</f>
        <v>63884</v>
      </c>
      <c r="E526" s="324">
        <f>SUM(E527,E546,E553,E555,E564,E568,E578,E587,E594,E602,E611,E617,E620,E623,E626,E629,E632,E636,E640,E649,E652)</f>
        <v>62145</v>
      </c>
      <c r="F526" s="297">
        <f t="shared" ref="F526:F531" si="35">IF(C526=0,"",ROUND(E526/C526*100,1))</f>
        <v>115.4</v>
      </c>
      <c r="G526" s="297">
        <f t="shared" ref="G526:G551" si="36">IF(D526=0,"",ROUND(E526/D526*100,1))</f>
        <v>97.3</v>
      </c>
      <c r="I526" s="344"/>
      <c r="J526" s="344"/>
      <c r="K526" s="344"/>
      <c r="L526" s="344"/>
      <c r="M526" s="344"/>
      <c r="N526" s="344"/>
      <c r="O526" s="344"/>
    </row>
    <row r="527" s="278" customFormat="1" ht="14.25" spans="1:15">
      <c r="A527" s="298" t="s">
        <v>902</v>
      </c>
      <c r="B527" s="313" t="s">
        <v>903</v>
      </c>
      <c r="C527" s="300">
        <f>SUM(C528:C545)</f>
        <v>1602</v>
      </c>
      <c r="D527" s="300">
        <f>SUM(D528:D545)</f>
        <v>1372</v>
      </c>
      <c r="E527" s="300">
        <f>SUM(E528:E545)</f>
        <v>17254</v>
      </c>
      <c r="F527" s="297">
        <f t="shared" si="35"/>
        <v>1077</v>
      </c>
      <c r="G527" s="297">
        <f t="shared" si="36"/>
        <v>1257.6</v>
      </c>
      <c r="I527" s="344"/>
      <c r="J527" s="344"/>
      <c r="K527" s="344"/>
      <c r="L527" s="344"/>
      <c r="M527" s="344"/>
      <c r="N527" s="344"/>
      <c r="O527" s="344"/>
    </row>
    <row r="528" s="278" customFormat="1" ht="15" spans="1:15">
      <c r="A528" s="301" t="s">
        <v>904</v>
      </c>
      <c r="B528" s="307" t="s">
        <v>33</v>
      </c>
      <c r="C528" s="304">
        <v>913</v>
      </c>
      <c r="D528" s="304">
        <v>988</v>
      </c>
      <c r="E528" s="304">
        <v>5197</v>
      </c>
      <c r="F528" s="297">
        <f t="shared" si="35"/>
        <v>569.2</v>
      </c>
      <c r="G528" s="297">
        <f t="shared" si="36"/>
        <v>526</v>
      </c>
      <c r="I528" s="344"/>
      <c r="J528" s="344"/>
      <c r="K528" s="344"/>
      <c r="L528" s="344"/>
      <c r="M528" s="344"/>
      <c r="N528" s="344"/>
      <c r="O528" s="344"/>
    </row>
    <row r="529" s="278" customFormat="1" ht="15" spans="1:15">
      <c r="A529" s="301" t="s">
        <v>905</v>
      </c>
      <c r="B529" s="307" t="s">
        <v>35</v>
      </c>
      <c r="C529" s="304">
        <v>475</v>
      </c>
      <c r="D529" s="304"/>
      <c r="E529" s="304">
        <v>4523</v>
      </c>
      <c r="F529" s="297">
        <f t="shared" si="35"/>
        <v>952.2</v>
      </c>
      <c r="G529" s="297" t="str">
        <f t="shared" si="36"/>
        <v/>
      </c>
      <c r="I529" s="344"/>
      <c r="J529" s="344"/>
      <c r="K529" s="344"/>
      <c r="L529" s="344"/>
      <c r="M529" s="344"/>
      <c r="N529" s="344"/>
      <c r="O529" s="344"/>
    </row>
    <row r="530" s="278" customFormat="1" ht="15" spans="1:15">
      <c r="A530" s="301" t="s">
        <v>906</v>
      </c>
      <c r="B530" s="307" t="s">
        <v>37</v>
      </c>
      <c r="C530" s="304"/>
      <c r="D530" s="304"/>
      <c r="E530" s="304"/>
      <c r="F530" s="297" t="str">
        <f t="shared" si="35"/>
        <v/>
      </c>
      <c r="G530" s="297" t="str">
        <f t="shared" si="36"/>
        <v/>
      </c>
      <c r="I530" s="344"/>
      <c r="J530" s="344"/>
      <c r="K530" s="344"/>
      <c r="L530" s="344"/>
      <c r="M530" s="344"/>
      <c r="N530" s="344"/>
      <c r="O530" s="344"/>
    </row>
    <row r="531" s="278" customFormat="1" ht="15" spans="1:15">
      <c r="A531" s="301" t="s">
        <v>907</v>
      </c>
      <c r="B531" s="307" t="s">
        <v>908</v>
      </c>
      <c r="C531" s="304"/>
      <c r="D531" s="304"/>
      <c r="E531" s="304"/>
      <c r="F531" s="297" t="str">
        <f t="shared" si="35"/>
        <v/>
      </c>
      <c r="G531" s="297" t="str">
        <f t="shared" si="36"/>
        <v/>
      </c>
      <c r="I531" s="344"/>
      <c r="J531" s="344"/>
      <c r="K531" s="344"/>
      <c r="L531" s="344"/>
      <c r="M531" s="344"/>
      <c r="N531" s="344"/>
      <c r="O531" s="344"/>
    </row>
    <row r="532" s="278" customFormat="1" ht="15" spans="1:15">
      <c r="A532" s="301" t="s">
        <v>909</v>
      </c>
      <c r="B532" s="307" t="s">
        <v>910</v>
      </c>
      <c r="C532" s="304"/>
      <c r="D532" s="304"/>
      <c r="E532" s="304"/>
      <c r="F532" s="297"/>
      <c r="G532" s="297" t="str">
        <f t="shared" si="36"/>
        <v/>
      </c>
      <c r="I532" s="344"/>
      <c r="J532" s="344"/>
      <c r="K532" s="344"/>
      <c r="L532" s="344"/>
      <c r="M532" s="344"/>
      <c r="N532" s="344"/>
      <c r="O532" s="344"/>
    </row>
    <row r="533" s="278" customFormat="1" ht="15" spans="1:15">
      <c r="A533" s="301" t="s">
        <v>911</v>
      </c>
      <c r="B533" s="307" t="s">
        <v>912</v>
      </c>
      <c r="C533" s="304"/>
      <c r="D533" s="304">
        <v>1</v>
      </c>
      <c r="E533" s="304">
        <v>500</v>
      </c>
      <c r="F533" s="297" t="str">
        <f t="shared" ref="F533:F551" si="37">IF(C533=0,"",ROUND(E533/C533*100,1))</f>
        <v/>
      </c>
      <c r="G533" s="297">
        <f t="shared" si="36"/>
        <v>50000</v>
      </c>
      <c r="I533" s="344"/>
      <c r="J533" s="344"/>
      <c r="K533" s="344"/>
      <c r="L533" s="344"/>
      <c r="M533" s="344"/>
      <c r="N533" s="344"/>
      <c r="O533" s="344"/>
    </row>
    <row r="534" s="278" customFormat="1" ht="15" spans="1:15">
      <c r="A534" s="301" t="s">
        <v>913</v>
      </c>
      <c r="B534" s="307" t="s">
        <v>914</v>
      </c>
      <c r="C534" s="304"/>
      <c r="D534" s="304"/>
      <c r="E534" s="304"/>
      <c r="F534" s="297" t="str">
        <f t="shared" si="37"/>
        <v/>
      </c>
      <c r="G534" s="297" t="str">
        <f t="shared" si="36"/>
        <v/>
      </c>
      <c r="I534" s="344"/>
      <c r="J534" s="344"/>
      <c r="K534" s="344"/>
      <c r="L534" s="344"/>
      <c r="M534" s="344"/>
      <c r="N534" s="344"/>
      <c r="O534" s="344"/>
    </row>
    <row r="535" s="278" customFormat="1" ht="15" spans="1:15">
      <c r="A535" s="301" t="s">
        <v>915</v>
      </c>
      <c r="B535" s="307" t="s">
        <v>134</v>
      </c>
      <c r="C535" s="304"/>
      <c r="D535" s="304"/>
      <c r="E535" s="304"/>
      <c r="F535" s="297" t="str">
        <f t="shared" si="37"/>
        <v/>
      </c>
      <c r="G535" s="297" t="str">
        <f t="shared" si="36"/>
        <v/>
      </c>
      <c r="I535" s="344"/>
      <c r="J535" s="344"/>
      <c r="K535" s="344"/>
      <c r="L535" s="344"/>
      <c r="M535" s="344"/>
      <c r="N535" s="344"/>
      <c r="O535" s="344"/>
    </row>
    <row r="536" s="278" customFormat="1" ht="15" spans="1:15">
      <c r="A536" s="301" t="s">
        <v>916</v>
      </c>
      <c r="B536" s="307" t="s">
        <v>917</v>
      </c>
      <c r="C536" s="304"/>
      <c r="D536" s="304">
        <v>118</v>
      </c>
      <c r="E536" s="304">
        <v>2000</v>
      </c>
      <c r="F536" s="297" t="str">
        <f t="shared" si="37"/>
        <v/>
      </c>
      <c r="G536" s="297">
        <f t="shared" si="36"/>
        <v>1694.9</v>
      </c>
      <c r="I536" s="344"/>
      <c r="J536" s="344"/>
      <c r="K536" s="344"/>
      <c r="L536" s="344"/>
      <c r="M536" s="344"/>
      <c r="N536" s="344"/>
      <c r="O536" s="344"/>
    </row>
    <row r="537" s="278" customFormat="1" ht="15" spans="1:15">
      <c r="A537" s="301" t="s">
        <v>918</v>
      </c>
      <c r="B537" s="307" t="s">
        <v>919</v>
      </c>
      <c r="C537" s="304"/>
      <c r="D537" s="304"/>
      <c r="E537" s="304"/>
      <c r="F537" s="297" t="str">
        <f t="shared" si="37"/>
        <v/>
      </c>
      <c r="G537" s="297" t="str">
        <f t="shared" si="36"/>
        <v/>
      </c>
      <c r="I537" s="344"/>
      <c r="J537" s="344"/>
      <c r="K537" s="344"/>
      <c r="L537" s="344"/>
      <c r="M537" s="344"/>
      <c r="N537" s="344"/>
      <c r="O537" s="344"/>
    </row>
    <row r="538" s="278" customFormat="1" ht="15" spans="1:15">
      <c r="A538" s="301" t="s">
        <v>920</v>
      </c>
      <c r="B538" s="307" t="s">
        <v>921</v>
      </c>
      <c r="C538" s="304"/>
      <c r="D538" s="304"/>
      <c r="E538" s="304"/>
      <c r="F538" s="297" t="str">
        <f t="shared" si="37"/>
        <v/>
      </c>
      <c r="G538" s="297" t="str">
        <f t="shared" si="36"/>
        <v/>
      </c>
      <c r="I538" s="344"/>
      <c r="J538" s="344"/>
      <c r="K538" s="344"/>
      <c r="L538" s="344"/>
      <c r="M538" s="344"/>
      <c r="N538" s="344"/>
      <c r="O538" s="344"/>
    </row>
    <row r="539" s="278" customFormat="1" ht="15" spans="1:15">
      <c r="A539" s="301" t="s">
        <v>922</v>
      </c>
      <c r="B539" s="307" t="s">
        <v>923</v>
      </c>
      <c r="C539" s="304"/>
      <c r="D539" s="304"/>
      <c r="E539" s="304"/>
      <c r="F539" s="297" t="str">
        <f t="shared" si="37"/>
        <v/>
      </c>
      <c r="G539" s="297" t="str">
        <f t="shared" si="36"/>
        <v/>
      </c>
      <c r="I539" s="344"/>
      <c r="J539" s="344"/>
      <c r="K539" s="344"/>
      <c r="L539" s="344"/>
      <c r="M539" s="344"/>
      <c r="N539" s="344"/>
      <c r="O539" s="344"/>
    </row>
    <row r="540" s="278" customFormat="1" ht="15" spans="1:15">
      <c r="A540" s="301" t="s">
        <v>924</v>
      </c>
      <c r="B540" s="307" t="s">
        <v>925</v>
      </c>
      <c r="C540" s="304"/>
      <c r="D540" s="304"/>
      <c r="E540" s="304"/>
      <c r="F540" s="297" t="str">
        <f t="shared" si="37"/>
        <v/>
      </c>
      <c r="G540" s="297" t="str">
        <f t="shared" si="36"/>
        <v/>
      </c>
      <c r="I540" s="344"/>
      <c r="J540" s="344"/>
      <c r="K540" s="344"/>
      <c r="L540" s="344"/>
      <c r="M540" s="344"/>
      <c r="N540" s="344"/>
      <c r="O540" s="344"/>
    </row>
    <row r="541" s="278" customFormat="1" ht="15" spans="1:15">
      <c r="A541" s="301" t="s">
        <v>926</v>
      </c>
      <c r="B541" s="307" t="s">
        <v>927</v>
      </c>
      <c r="C541" s="304"/>
      <c r="D541" s="304"/>
      <c r="E541" s="304"/>
      <c r="F541" s="297" t="str">
        <f t="shared" si="37"/>
        <v/>
      </c>
      <c r="G541" s="297" t="str">
        <f t="shared" si="36"/>
        <v/>
      </c>
      <c r="I541" s="344"/>
      <c r="J541" s="344"/>
      <c r="K541" s="344"/>
      <c r="L541" s="344"/>
      <c r="M541" s="344"/>
      <c r="N541" s="344"/>
      <c r="O541" s="344"/>
    </row>
    <row r="542" s="278" customFormat="1" ht="15" spans="1:15">
      <c r="A542" s="301" t="s">
        <v>928</v>
      </c>
      <c r="B542" s="307" t="s">
        <v>929</v>
      </c>
      <c r="C542" s="304"/>
      <c r="D542" s="304"/>
      <c r="E542" s="304"/>
      <c r="F542" s="297" t="str">
        <f t="shared" si="37"/>
        <v/>
      </c>
      <c r="G542" s="297" t="str">
        <f t="shared" si="36"/>
        <v/>
      </c>
      <c r="I542" s="344"/>
      <c r="J542" s="344"/>
      <c r="K542" s="344"/>
      <c r="L542" s="344"/>
      <c r="M542" s="344"/>
      <c r="N542" s="344"/>
      <c r="O542" s="344"/>
    </row>
    <row r="543" s="278" customFormat="1" ht="15" spans="1:15">
      <c r="A543" s="301" t="s">
        <v>930</v>
      </c>
      <c r="B543" s="307" t="s">
        <v>931</v>
      </c>
      <c r="C543" s="304"/>
      <c r="D543" s="304"/>
      <c r="E543" s="304"/>
      <c r="F543" s="297" t="str">
        <f t="shared" si="37"/>
        <v/>
      </c>
      <c r="G543" s="297" t="str">
        <f t="shared" si="36"/>
        <v/>
      </c>
      <c r="I543" s="344"/>
      <c r="J543" s="344"/>
      <c r="K543" s="344"/>
      <c r="L543" s="344"/>
      <c r="M543" s="344"/>
      <c r="N543" s="344"/>
      <c r="O543" s="344"/>
    </row>
    <row r="544" s="278" customFormat="1" ht="15" spans="1:15">
      <c r="A544" s="301" t="s">
        <v>932</v>
      </c>
      <c r="B544" s="307" t="s">
        <v>51</v>
      </c>
      <c r="C544" s="304">
        <v>214</v>
      </c>
      <c r="D544" s="304"/>
      <c r="E544" s="304">
        <v>2034</v>
      </c>
      <c r="F544" s="297">
        <f t="shared" si="37"/>
        <v>950.5</v>
      </c>
      <c r="G544" s="297" t="str">
        <f t="shared" si="36"/>
        <v/>
      </c>
      <c r="I544" s="344"/>
      <c r="J544" s="344"/>
      <c r="K544" s="344"/>
      <c r="L544" s="344"/>
      <c r="M544" s="344"/>
      <c r="N544" s="344"/>
      <c r="O544" s="344"/>
    </row>
    <row r="545" s="278" customFormat="1" ht="15" spans="1:15">
      <c r="A545" s="301" t="s">
        <v>933</v>
      </c>
      <c r="B545" s="307" t="s">
        <v>934</v>
      </c>
      <c r="C545" s="304"/>
      <c r="D545" s="304">
        <v>265</v>
      </c>
      <c r="E545" s="304">
        <v>3000</v>
      </c>
      <c r="F545" s="297" t="str">
        <f t="shared" si="37"/>
        <v/>
      </c>
      <c r="G545" s="297">
        <f t="shared" si="36"/>
        <v>1132.1</v>
      </c>
      <c r="I545" s="344"/>
      <c r="J545" s="344"/>
      <c r="K545" s="344"/>
      <c r="L545" s="344"/>
      <c r="M545" s="344"/>
      <c r="N545" s="344"/>
      <c r="O545" s="344"/>
    </row>
    <row r="546" s="278" customFormat="1" ht="14.25" spans="1:15">
      <c r="A546" s="298" t="s">
        <v>935</v>
      </c>
      <c r="B546" s="313" t="s">
        <v>936</v>
      </c>
      <c r="C546" s="300">
        <f>SUM(C547:C552)</f>
        <v>886</v>
      </c>
      <c r="D546" s="300">
        <f>SUM(D547:D552)</f>
        <v>1416</v>
      </c>
      <c r="E546" s="300">
        <f>SUM(E547:E552)</f>
        <v>5805</v>
      </c>
      <c r="F546" s="297">
        <f t="shared" si="37"/>
        <v>655.2</v>
      </c>
      <c r="G546" s="297">
        <f t="shared" si="36"/>
        <v>410</v>
      </c>
      <c r="I546" s="344"/>
      <c r="J546" s="344"/>
      <c r="K546" s="344"/>
      <c r="L546" s="344"/>
      <c r="M546" s="344"/>
      <c r="N546" s="344"/>
      <c r="O546" s="344"/>
    </row>
    <row r="547" s="278" customFormat="1" ht="15" spans="1:15">
      <c r="A547" s="301" t="s">
        <v>937</v>
      </c>
      <c r="B547" s="307" t="s">
        <v>33</v>
      </c>
      <c r="C547" s="304">
        <v>302</v>
      </c>
      <c r="D547" s="304">
        <v>413</v>
      </c>
      <c r="E547" s="304">
        <v>1605</v>
      </c>
      <c r="F547" s="297">
        <f t="shared" si="37"/>
        <v>531.5</v>
      </c>
      <c r="G547" s="297">
        <f t="shared" si="36"/>
        <v>388.6</v>
      </c>
      <c r="I547" s="344"/>
      <c r="J547" s="344"/>
      <c r="K547" s="344"/>
      <c r="L547" s="344"/>
      <c r="M547" s="344"/>
      <c r="N547" s="344"/>
      <c r="O547" s="344"/>
    </row>
    <row r="548" s="278" customFormat="1" ht="15" spans="1:15">
      <c r="A548" s="301" t="s">
        <v>938</v>
      </c>
      <c r="B548" s="307" t="s">
        <v>35</v>
      </c>
      <c r="C548" s="304">
        <v>423</v>
      </c>
      <c r="D548" s="304">
        <v>141</v>
      </c>
      <c r="E548" s="304">
        <v>1528</v>
      </c>
      <c r="F548" s="297">
        <f t="shared" si="37"/>
        <v>361.2</v>
      </c>
      <c r="G548" s="297">
        <f t="shared" si="36"/>
        <v>1083.7</v>
      </c>
      <c r="I548" s="344"/>
      <c r="J548" s="344"/>
      <c r="K548" s="344"/>
      <c r="L548" s="344"/>
      <c r="M548" s="344"/>
      <c r="N548" s="344"/>
      <c r="O548" s="344"/>
    </row>
    <row r="549" s="278" customFormat="1" ht="15" spans="1:15">
      <c r="A549" s="301" t="s">
        <v>939</v>
      </c>
      <c r="B549" s="307" t="s">
        <v>37</v>
      </c>
      <c r="C549" s="304"/>
      <c r="D549" s="304">
        <v>81</v>
      </c>
      <c r="E549" s="304">
        <v>1206</v>
      </c>
      <c r="F549" s="297" t="str">
        <f t="shared" si="37"/>
        <v/>
      </c>
      <c r="G549" s="297">
        <f t="shared" si="36"/>
        <v>1488.9</v>
      </c>
      <c r="I549" s="344"/>
      <c r="J549" s="344"/>
      <c r="K549" s="344"/>
      <c r="L549" s="344"/>
      <c r="M549" s="344"/>
      <c r="N549" s="344"/>
      <c r="O549" s="344"/>
    </row>
    <row r="550" s="278" customFormat="1" ht="15" spans="1:15">
      <c r="A550" s="301" t="s">
        <v>940</v>
      </c>
      <c r="B550" s="307" t="s">
        <v>941</v>
      </c>
      <c r="C550" s="304"/>
      <c r="D550" s="304"/>
      <c r="E550" s="304"/>
      <c r="F550" s="297" t="str">
        <f t="shared" si="37"/>
        <v/>
      </c>
      <c r="G550" s="297" t="str">
        <f t="shared" si="36"/>
        <v/>
      </c>
      <c r="I550" s="344"/>
      <c r="J550" s="344"/>
      <c r="K550" s="344"/>
      <c r="L550" s="344"/>
      <c r="M550" s="344"/>
      <c r="N550" s="344"/>
      <c r="O550" s="344"/>
    </row>
    <row r="551" s="278" customFormat="1" ht="15" spans="1:15">
      <c r="A551" s="301" t="s">
        <v>942</v>
      </c>
      <c r="B551" s="307" t="s">
        <v>943</v>
      </c>
      <c r="C551" s="304"/>
      <c r="D551" s="304"/>
      <c r="E551" s="304"/>
      <c r="F551" s="297" t="str">
        <f t="shared" si="37"/>
        <v/>
      </c>
      <c r="G551" s="297" t="str">
        <f t="shared" si="36"/>
        <v/>
      </c>
      <c r="I551" s="344"/>
      <c r="J551" s="344"/>
      <c r="K551" s="344"/>
      <c r="L551" s="344"/>
      <c r="M551" s="344"/>
      <c r="N551" s="344"/>
      <c r="O551" s="344"/>
    </row>
    <row r="552" s="278" customFormat="1" ht="15" spans="1:15">
      <c r="A552" s="301" t="s">
        <v>944</v>
      </c>
      <c r="B552" s="307" t="s">
        <v>945</v>
      </c>
      <c r="C552" s="304">
        <v>161</v>
      </c>
      <c r="D552" s="304">
        <v>781</v>
      </c>
      <c r="E552" s="304">
        <v>1466</v>
      </c>
      <c r="F552" s="297">
        <f t="shared" ref="F552:F593" si="38">IF(C552=0,"",ROUND(E552/C552*100,1))</f>
        <v>910.6</v>
      </c>
      <c r="G552" s="297">
        <f t="shared" ref="G552:G593" si="39">IF(D552=0,"",ROUND(E552/D552*100,1))</f>
        <v>187.7</v>
      </c>
      <c r="I552" s="344"/>
      <c r="J552" s="344"/>
      <c r="K552" s="344"/>
      <c r="L552" s="344"/>
      <c r="M552" s="344"/>
      <c r="N552" s="344"/>
      <c r="O552" s="344"/>
    </row>
    <row r="553" s="278" customFormat="1" ht="14.25" spans="1:15">
      <c r="A553" s="298" t="s">
        <v>946</v>
      </c>
      <c r="B553" s="313" t="s">
        <v>947</v>
      </c>
      <c r="C553" s="300">
        <f>SUM(C554)</f>
        <v>0</v>
      </c>
      <c r="D553" s="300">
        <f>SUM(D554)</f>
        <v>0</v>
      </c>
      <c r="E553" s="300"/>
      <c r="F553" s="297" t="str">
        <f t="shared" si="38"/>
        <v/>
      </c>
      <c r="G553" s="297" t="str">
        <f t="shared" si="39"/>
        <v/>
      </c>
      <c r="I553" s="344"/>
      <c r="J553" s="344"/>
      <c r="K553" s="344"/>
      <c r="L553" s="344"/>
      <c r="M553" s="344"/>
      <c r="N553" s="344"/>
      <c r="O553" s="344"/>
    </row>
    <row r="554" s="278" customFormat="1" ht="14.25" spans="1:15">
      <c r="A554" s="301" t="s">
        <v>948</v>
      </c>
      <c r="B554" s="307" t="s">
        <v>949</v>
      </c>
      <c r="C554" s="303"/>
      <c r="D554" s="303"/>
      <c r="E554" s="303"/>
      <c r="F554" s="297" t="str">
        <f t="shared" si="38"/>
        <v/>
      </c>
      <c r="G554" s="297" t="str">
        <f t="shared" si="39"/>
        <v/>
      </c>
      <c r="I554" s="344"/>
      <c r="J554" s="344"/>
      <c r="K554" s="344"/>
      <c r="L554" s="344"/>
      <c r="M554" s="344"/>
      <c r="N554" s="344"/>
      <c r="O554" s="344"/>
    </row>
    <row r="555" s="278" customFormat="1" ht="14.25" spans="1:15">
      <c r="A555" s="298" t="s">
        <v>950</v>
      </c>
      <c r="B555" s="313" t="s">
        <v>951</v>
      </c>
      <c r="C555" s="300">
        <f>SUM(C556:C563)</f>
        <v>23558</v>
      </c>
      <c r="D555" s="300">
        <f>SUM(D556:D563)</f>
        <v>24119</v>
      </c>
      <c r="E555" s="300">
        <f>SUM(E556:E563)</f>
        <v>16240</v>
      </c>
      <c r="F555" s="297">
        <f t="shared" si="38"/>
        <v>68.9</v>
      </c>
      <c r="G555" s="297">
        <f t="shared" si="39"/>
        <v>67.3</v>
      </c>
      <c r="I555" s="344"/>
      <c r="J555" s="344"/>
      <c r="K555" s="344"/>
      <c r="L555" s="344"/>
      <c r="M555" s="344"/>
      <c r="N555" s="344"/>
      <c r="O555" s="344"/>
    </row>
    <row r="556" s="278" customFormat="1" ht="15" spans="1:15">
      <c r="A556" s="301" t="s">
        <v>952</v>
      </c>
      <c r="B556" s="307" t="s">
        <v>953</v>
      </c>
      <c r="C556" s="304">
        <v>129</v>
      </c>
      <c r="D556" s="304">
        <v>527</v>
      </c>
      <c r="E556" s="304">
        <v>129</v>
      </c>
      <c r="F556" s="297">
        <f t="shared" si="38"/>
        <v>100</v>
      </c>
      <c r="G556" s="297">
        <f t="shared" si="39"/>
        <v>24.5</v>
      </c>
      <c r="I556" s="344"/>
      <c r="J556" s="344"/>
      <c r="K556" s="344"/>
      <c r="L556" s="344"/>
      <c r="M556" s="344"/>
      <c r="N556" s="344"/>
      <c r="O556" s="344"/>
    </row>
    <row r="557" s="278" customFormat="1" ht="15" spans="1:15">
      <c r="A557" s="301" t="s">
        <v>954</v>
      </c>
      <c r="B557" s="307" t="s">
        <v>955</v>
      </c>
      <c r="C557" s="304"/>
      <c r="D557" s="304">
        <v>1180</v>
      </c>
      <c r="E557" s="304"/>
      <c r="F557" s="297" t="str">
        <f t="shared" si="38"/>
        <v/>
      </c>
      <c r="G557" s="297">
        <f t="shared" si="39"/>
        <v>0</v>
      </c>
      <c r="I557" s="344"/>
      <c r="J557" s="344"/>
      <c r="K557" s="344"/>
      <c r="L557" s="344"/>
      <c r="M557" s="344"/>
      <c r="N557" s="344"/>
      <c r="O557" s="344"/>
    </row>
    <row r="558" s="278" customFormat="1" ht="15" spans="1:15">
      <c r="A558" s="301" t="s">
        <v>956</v>
      </c>
      <c r="B558" s="307" t="s">
        <v>957</v>
      </c>
      <c r="C558" s="304">
        <v>200</v>
      </c>
      <c r="D558" s="304">
        <v>138</v>
      </c>
      <c r="E558" s="304">
        <v>138</v>
      </c>
      <c r="F558" s="297">
        <f t="shared" si="38"/>
        <v>69</v>
      </c>
      <c r="G558" s="297">
        <f t="shared" si="39"/>
        <v>100</v>
      </c>
      <c r="I558" s="344"/>
      <c r="J558" s="344"/>
      <c r="K558" s="344"/>
      <c r="L558" s="344"/>
      <c r="M558" s="344"/>
      <c r="N558" s="344"/>
      <c r="O558" s="344"/>
    </row>
    <row r="559" s="278" customFormat="1" ht="15" spans="1:15">
      <c r="A559" s="301" t="s">
        <v>958</v>
      </c>
      <c r="B559" s="307" t="s">
        <v>959</v>
      </c>
      <c r="C559" s="304">
        <v>10634</v>
      </c>
      <c r="D559" s="304">
        <v>10204</v>
      </c>
      <c r="E559" s="304">
        <v>15900</v>
      </c>
      <c r="F559" s="297">
        <f t="shared" si="38"/>
        <v>149.5</v>
      </c>
      <c r="G559" s="297">
        <f t="shared" si="39"/>
        <v>155.8</v>
      </c>
      <c r="I559" s="344"/>
      <c r="J559" s="344"/>
      <c r="K559" s="344"/>
      <c r="L559" s="344"/>
      <c r="M559" s="344"/>
      <c r="N559" s="344"/>
      <c r="O559" s="344"/>
    </row>
    <row r="560" s="278" customFormat="1" ht="15" spans="1:15">
      <c r="A560" s="301" t="s">
        <v>960</v>
      </c>
      <c r="B560" s="307" t="s">
        <v>961</v>
      </c>
      <c r="C560" s="304"/>
      <c r="D560" s="304"/>
      <c r="E560" s="304"/>
      <c r="F560" s="297"/>
      <c r="G560" s="297"/>
      <c r="I560" s="344"/>
      <c r="J560" s="344"/>
      <c r="K560" s="344"/>
      <c r="L560" s="344"/>
      <c r="M560" s="344"/>
      <c r="N560" s="344"/>
      <c r="O560" s="344"/>
    </row>
    <row r="561" s="278" customFormat="1" ht="15" spans="1:15">
      <c r="A561" s="301" t="s">
        <v>962</v>
      </c>
      <c r="B561" s="307" t="s">
        <v>963</v>
      </c>
      <c r="C561" s="304">
        <v>10130</v>
      </c>
      <c r="D561" s="304">
        <v>11270</v>
      </c>
      <c r="E561" s="304"/>
      <c r="F561" s="297">
        <f>IF(C561=0,"",ROUND(E561/C561*100,1))</f>
        <v>0</v>
      </c>
      <c r="G561" s="297">
        <f>IF(D561=0,"",ROUND(E561/D561*100,1))</f>
        <v>0</v>
      </c>
      <c r="I561" s="344"/>
      <c r="J561" s="344"/>
      <c r="K561" s="344"/>
      <c r="L561" s="344"/>
      <c r="M561" s="344"/>
      <c r="N561" s="344"/>
      <c r="O561" s="344"/>
    </row>
    <row r="562" s="278" customFormat="1" ht="15" spans="1:15">
      <c r="A562" s="301" t="s">
        <v>964</v>
      </c>
      <c r="B562" s="307" t="s">
        <v>965</v>
      </c>
      <c r="C562" s="304">
        <v>2465</v>
      </c>
      <c r="D562" s="304">
        <v>800</v>
      </c>
      <c r="E562" s="304">
        <v>73</v>
      </c>
      <c r="F562" s="297">
        <f>IF(C562=0,"",ROUND(E562/C562*100,1))</f>
        <v>3</v>
      </c>
      <c r="G562" s="297">
        <f>IF(D562=0,"",ROUND(E562/D562*100,1))</f>
        <v>9.1</v>
      </c>
      <c r="I562" s="344"/>
      <c r="J562" s="344"/>
      <c r="K562" s="344"/>
      <c r="L562" s="344"/>
      <c r="M562" s="344"/>
      <c r="N562" s="344"/>
      <c r="O562" s="344"/>
    </row>
    <row r="563" s="278" customFormat="1" ht="15" spans="1:15">
      <c r="A563" s="301" t="s">
        <v>966</v>
      </c>
      <c r="B563" s="307" t="s">
        <v>967</v>
      </c>
      <c r="C563" s="304"/>
      <c r="D563" s="304"/>
      <c r="E563" s="304"/>
      <c r="F563" s="297"/>
      <c r="G563" s="297"/>
      <c r="I563" s="344"/>
      <c r="J563" s="344"/>
      <c r="K563" s="344"/>
      <c r="L563" s="344"/>
      <c r="M563" s="344"/>
      <c r="N563" s="344"/>
      <c r="O563" s="344"/>
    </row>
    <row r="564" s="278" customFormat="1" ht="14.25" spans="1:15">
      <c r="A564" s="298" t="s">
        <v>968</v>
      </c>
      <c r="B564" s="313" t="s">
        <v>969</v>
      </c>
      <c r="C564" s="300">
        <f>SUM(C565:C567)</f>
        <v>0</v>
      </c>
      <c r="D564" s="300">
        <f>SUM(D565:D567)</f>
        <v>1481</v>
      </c>
      <c r="E564" s="300">
        <f>SUM(E565:E567)</f>
        <v>19</v>
      </c>
      <c r="F564" s="297"/>
      <c r="G564" s="297"/>
      <c r="I564" s="344"/>
      <c r="J564" s="344"/>
      <c r="K564" s="344"/>
      <c r="L564" s="344"/>
      <c r="M564" s="344"/>
      <c r="N564" s="344"/>
      <c r="O564" s="344"/>
    </row>
    <row r="565" s="278" customFormat="1" ht="15" spans="1:15">
      <c r="A565" s="301" t="s">
        <v>970</v>
      </c>
      <c r="B565" s="307" t="s">
        <v>971</v>
      </c>
      <c r="C565" s="304"/>
      <c r="D565" s="304"/>
      <c r="E565" s="304"/>
      <c r="F565" s="297" t="str">
        <f t="shared" si="38"/>
        <v/>
      </c>
      <c r="G565" s="297" t="str">
        <f t="shared" si="39"/>
        <v/>
      </c>
      <c r="I565" s="344"/>
      <c r="J565" s="344"/>
      <c r="K565" s="344"/>
      <c r="L565" s="344"/>
      <c r="M565" s="344"/>
      <c r="N565" s="344"/>
      <c r="O565" s="344"/>
    </row>
    <row r="566" s="278" customFormat="1" ht="15" spans="1:15">
      <c r="A566" s="301" t="s">
        <v>972</v>
      </c>
      <c r="B566" s="307" t="s">
        <v>973</v>
      </c>
      <c r="C566" s="304"/>
      <c r="D566" s="304"/>
      <c r="E566" s="304"/>
      <c r="F566" s="297" t="str">
        <f t="shared" si="38"/>
        <v/>
      </c>
      <c r="G566" s="297" t="str">
        <f t="shared" si="39"/>
        <v/>
      </c>
      <c r="I566" s="344"/>
      <c r="J566" s="344"/>
      <c r="K566" s="344"/>
      <c r="L566" s="344"/>
      <c r="M566" s="344"/>
      <c r="N566" s="344"/>
      <c r="O566" s="344"/>
    </row>
    <row r="567" s="278" customFormat="1" ht="15" spans="1:15">
      <c r="A567" s="301" t="s">
        <v>974</v>
      </c>
      <c r="B567" s="307" t="s">
        <v>975</v>
      </c>
      <c r="C567" s="304"/>
      <c r="D567" s="304">
        <v>1481</v>
      </c>
      <c r="E567" s="304">
        <v>19</v>
      </c>
      <c r="F567" s="297" t="str">
        <f t="shared" si="38"/>
        <v/>
      </c>
      <c r="G567" s="297">
        <f t="shared" si="39"/>
        <v>1.3</v>
      </c>
      <c r="I567" s="344"/>
      <c r="J567" s="344"/>
      <c r="K567" s="344"/>
      <c r="L567" s="344"/>
      <c r="M567" s="344"/>
      <c r="N567" s="344"/>
      <c r="O567" s="344"/>
    </row>
    <row r="568" s="278" customFormat="1" ht="14.25" spans="1:15">
      <c r="A568" s="298" t="s">
        <v>976</v>
      </c>
      <c r="B568" s="313" t="s">
        <v>977</v>
      </c>
      <c r="C568" s="300">
        <f>SUM(C569:C577)</f>
        <v>1438</v>
      </c>
      <c r="D568" s="300">
        <f>SUM(D569:D577)</f>
        <v>986</v>
      </c>
      <c r="E568" s="300">
        <f>SUM(E569:E577)</f>
        <v>1743</v>
      </c>
      <c r="F568" s="297">
        <f t="shared" si="38"/>
        <v>121.2</v>
      </c>
      <c r="G568" s="297">
        <f t="shared" si="39"/>
        <v>176.8</v>
      </c>
      <c r="I568" s="344"/>
      <c r="J568" s="344"/>
      <c r="K568" s="344"/>
      <c r="L568" s="344"/>
      <c r="M568" s="344"/>
      <c r="N568" s="344"/>
      <c r="O568" s="344"/>
    </row>
    <row r="569" s="278" customFormat="1" ht="15" spans="1:15">
      <c r="A569" s="301" t="s">
        <v>978</v>
      </c>
      <c r="B569" s="307" t="s">
        <v>979</v>
      </c>
      <c r="C569" s="304"/>
      <c r="D569" s="304"/>
      <c r="E569" s="304"/>
      <c r="F569" s="297" t="str">
        <f t="shared" si="38"/>
        <v/>
      </c>
      <c r="G569" s="297" t="str">
        <f t="shared" si="39"/>
        <v/>
      </c>
      <c r="I569" s="344"/>
      <c r="J569" s="344"/>
      <c r="K569" s="344"/>
      <c r="L569" s="344"/>
      <c r="M569" s="344"/>
      <c r="N569" s="344"/>
      <c r="O569" s="344"/>
    </row>
    <row r="570" s="278" customFormat="1" ht="15" spans="1:15">
      <c r="A570" s="301" t="s">
        <v>980</v>
      </c>
      <c r="B570" s="307" t="s">
        <v>981</v>
      </c>
      <c r="C570" s="304"/>
      <c r="D570" s="304"/>
      <c r="E570" s="304"/>
      <c r="F570" s="297" t="str">
        <f t="shared" si="38"/>
        <v/>
      </c>
      <c r="G570" s="297" t="str">
        <f t="shared" si="39"/>
        <v/>
      </c>
      <c r="I570" s="344"/>
      <c r="J570" s="344"/>
      <c r="K570" s="344"/>
      <c r="L570" s="344"/>
      <c r="M570" s="344"/>
      <c r="N570" s="344"/>
      <c r="O570" s="344"/>
    </row>
    <row r="571" s="278" customFormat="1" ht="15" spans="1:15">
      <c r="A571" s="301" t="s">
        <v>982</v>
      </c>
      <c r="B571" s="307" t="s">
        <v>983</v>
      </c>
      <c r="C571" s="304"/>
      <c r="D571" s="304"/>
      <c r="E571" s="304"/>
      <c r="F571" s="297" t="str">
        <f t="shared" si="38"/>
        <v/>
      </c>
      <c r="G571" s="297" t="str">
        <f t="shared" si="39"/>
        <v/>
      </c>
      <c r="I571" s="344"/>
      <c r="J571" s="344"/>
      <c r="K571" s="344"/>
      <c r="L571" s="344"/>
      <c r="M571" s="344"/>
      <c r="N571" s="344"/>
      <c r="O571" s="344"/>
    </row>
    <row r="572" s="278" customFormat="1" ht="15" spans="1:15">
      <c r="A572" s="301" t="s">
        <v>984</v>
      </c>
      <c r="B572" s="307" t="s">
        <v>985</v>
      </c>
      <c r="C572" s="304"/>
      <c r="D572" s="304"/>
      <c r="E572" s="304"/>
      <c r="F572" s="297" t="str">
        <f t="shared" si="38"/>
        <v/>
      </c>
      <c r="G572" s="297" t="str">
        <f t="shared" si="39"/>
        <v/>
      </c>
      <c r="I572" s="344"/>
      <c r="J572" s="344"/>
      <c r="K572" s="344"/>
      <c r="L572" s="344"/>
      <c r="M572" s="344"/>
      <c r="N572" s="344"/>
      <c r="O572" s="344"/>
    </row>
    <row r="573" s="278" customFormat="1" ht="15" spans="1:15">
      <c r="A573" s="301" t="s">
        <v>986</v>
      </c>
      <c r="B573" s="307" t="s">
        <v>987</v>
      </c>
      <c r="C573" s="304"/>
      <c r="D573" s="304"/>
      <c r="E573" s="304"/>
      <c r="F573" s="297" t="str">
        <f t="shared" si="38"/>
        <v/>
      </c>
      <c r="G573" s="297" t="str">
        <f t="shared" si="39"/>
        <v/>
      </c>
      <c r="I573" s="344"/>
      <c r="J573" s="344"/>
      <c r="K573" s="344"/>
      <c r="L573" s="344"/>
      <c r="M573" s="344"/>
      <c r="N573" s="344"/>
      <c r="O573" s="344"/>
    </row>
    <row r="574" s="278" customFormat="1" ht="15" spans="1:15">
      <c r="A574" s="301" t="s">
        <v>988</v>
      </c>
      <c r="B574" s="307" t="s">
        <v>989</v>
      </c>
      <c r="C574" s="304"/>
      <c r="D574" s="304"/>
      <c r="E574" s="304"/>
      <c r="F574" s="297" t="str">
        <f t="shared" si="38"/>
        <v/>
      </c>
      <c r="G574" s="297" t="str">
        <f t="shared" si="39"/>
        <v/>
      </c>
      <c r="I574" s="344"/>
      <c r="J574" s="344"/>
      <c r="K574" s="344"/>
      <c r="L574" s="344"/>
      <c r="M574" s="344"/>
      <c r="N574" s="344"/>
      <c r="O574" s="344"/>
    </row>
    <row r="575" s="278" customFormat="1" ht="15" spans="1:15">
      <c r="A575" s="301" t="s">
        <v>990</v>
      </c>
      <c r="B575" s="307" t="s">
        <v>991</v>
      </c>
      <c r="C575" s="304"/>
      <c r="D575" s="304"/>
      <c r="E575" s="304"/>
      <c r="F575" s="297" t="str">
        <f t="shared" si="38"/>
        <v/>
      </c>
      <c r="G575" s="297" t="str">
        <f t="shared" si="39"/>
        <v/>
      </c>
      <c r="I575" s="344"/>
      <c r="J575" s="344"/>
      <c r="K575" s="344"/>
      <c r="L575" s="344"/>
      <c r="M575" s="344"/>
      <c r="N575" s="344"/>
      <c r="O575" s="344"/>
    </row>
    <row r="576" s="278" customFormat="1" ht="15" spans="1:15">
      <c r="A576" s="301" t="s">
        <v>992</v>
      </c>
      <c r="B576" s="307" t="s">
        <v>993</v>
      </c>
      <c r="C576" s="304"/>
      <c r="D576" s="304"/>
      <c r="E576" s="304"/>
      <c r="F576" s="297" t="str">
        <f t="shared" si="38"/>
        <v/>
      </c>
      <c r="G576" s="297" t="str">
        <f t="shared" si="39"/>
        <v/>
      </c>
      <c r="I576" s="344"/>
      <c r="J576" s="344"/>
      <c r="K576" s="344"/>
      <c r="L576" s="344"/>
      <c r="M576" s="344"/>
      <c r="N576" s="344"/>
      <c r="O576" s="344"/>
    </row>
    <row r="577" s="278" customFormat="1" ht="15" spans="1:15">
      <c r="A577" s="301" t="s">
        <v>994</v>
      </c>
      <c r="B577" s="307" t="s">
        <v>995</v>
      </c>
      <c r="C577" s="304">
        <v>1438</v>
      </c>
      <c r="D577" s="304">
        <v>986</v>
      </c>
      <c r="E577" s="304">
        <v>1743</v>
      </c>
      <c r="F577" s="297">
        <f t="shared" si="38"/>
        <v>121.2</v>
      </c>
      <c r="G577" s="297">
        <f t="shared" si="39"/>
        <v>176.8</v>
      </c>
      <c r="I577" s="344"/>
      <c r="J577" s="344"/>
      <c r="K577" s="344"/>
      <c r="L577" s="344"/>
      <c r="M577" s="344"/>
      <c r="N577" s="344"/>
      <c r="O577" s="344"/>
    </row>
    <row r="578" s="278" customFormat="1" ht="14.25" spans="1:15">
      <c r="A578" s="298" t="s">
        <v>996</v>
      </c>
      <c r="B578" s="313" t="s">
        <v>997</v>
      </c>
      <c r="C578" s="300">
        <f>SUM(C579:C586)</f>
        <v>3733</v>
      </c>
      <c r="D578" s="300">
        <f>SUM(D579:D586)</f>
        <v>4626</v>
      </c>
      <c r="E578" s="300">
        <f>SUM(E579:E586)</f>
        <v>3047</v>
      </c>
      <c r="F578" s="297">
        <f t="shared" si="38"/>
        <v>81.6</v>
      </c>
      <c r="G578" s="297">
        <f t="shared" si="39"/>
        <v>65.9</v>
      </c>
      <c r="I578" s="344"/>
      <c r="J578" s="344"/>
      <c r="K578" s="344"/>
      <c r="L578" s="344"/>
      <c r="M578" s="344"/>
      <c r="N578" s="344"/>
      <c r="O578" s="344"/>
    </row>
    <row r="579" s="278" customFormat="1" ht="15" spans="1:15">
      <c r="A579" s="301" t="s">
        <v>998</v>
      </c>
      <c r="B579" s="307" t="s">
        <v>999</v>
      </c>
      <c r="C579" s="304"/>
      <c r="D579" s="304">
        <v>771</v>
      </c>
      <c r="E579" s="304"/>
      <c r="F579" s="297" t="str">
        <f t="shared" si="38"/>
        <v/>
      </c>
      <c r="G579" s="297">
        <f t="shared" si="39"/>
        <v>0</v>
      </c>
      <c r="I579" s="344"/>
      <c r="J579" s="344"/>
      <c r="K579" s="344"/>
      <c r="L579" s="344"/>
      <c r="M579" s="344"/>
      <c r="N579" s="344"/>
      <c r="O579" s="344"/>
    </row>
    <row r="580" s="278" customFormat="1" ht="15" spans="1:15">
      <c r="A580" s="301" t="s">
        <v>1000</v>
      </c>
      <c r="B580" s="307" t="s">
        <v>1001</v>
      </c>
      <c r="C580" s="304"/>
      <c r="D580" s="304">
        <v>86</v>
      </c>
      <c r="E580" s="304"/>
      <c r="F580" s="297" t="str">
        <f t="shared" si="38"/>
        <v/>
      </c>
      <c r="G580" s="297">
        <f t="shared" si="39"/>
        <v>0</v>
      </c>
      <c r="I580" s="344"/>
      <c r="J580" s="344"/>
      <c r="K580" s="344"/>
      <c r="L580" s="344"/>
      <c r="M580" s="344"/>
      <c r="N580" s="344"/>
      <c r="O580" s="344"/>
    </row>
    <row r="581" s="278" customFormat="1" ht="15" spans="1:15">
      <c r="A581" s="301" t="s">
        <v>1002</v>
      </c>
      <c r="B581" s="307" t="s">
        <v>1003</v>
      </c>
      <c r="C581" s="304">
        <v>245</v>
      </c>
      <c r="D581" s="304"/>
      <c r="E581" s="304"/>
      <c r="F581" s="297">
        <f t="shared" si="38"/>
        <v>0</v>
      </c>
      <c r="G581" s="297" t="str">
        <f t="shared" si="39"/>
        <v/>
      </c>
      <c r="I581" s="344"/>
      <c r="J581" s="344"/>
      <c r="K581" s="344"/>
      <c r="L581" s="344"/>
      <c r="M581" s="344"/>
      <c r="N581" s="344"/>
      <c r="O581" s="344"/>
    </row>
    <row r="582" s="278" customFormat="1" ht="15" spans="1:15">
      <c r="A582" s="301" t="s">
        <v>1004</v>
      </c>
      <c r="B582" s="307" t="s">
        <v>1005</v>
      </c>
      <c r="C582" s="304">
        <v>542</v>
      </c>
      <c r="D582" s="304">
        <v>990</v>
      </c>
      <c r="E582" s="304">
        <v>544</v>
      </c>
      <c r="F582" s="297">
        <f t="shared" si="38"/>
        <v>100.4</v>
      </c>
      <c r="G582" s="297">
        <f t="shared" si="39"/>
        <v>54.9</v>
      </c>
      <c r="I582" s="344"/>
      <c r="J582" s="344"/>
      <c r="K582" s="344"/>
      <c r="L582" s="344"/>
      <c r="M582" s="344"/>
      <c r="N582" s="344"/>
      <c r="O582" s="344"/>
    </row>
    <row r="583" s="278" customFormat="1" ht="15" spans="1:15">
      <c r="A583" s="301" t="s">
        <v>1006</v>
      </c>
      <c r="B583" s="307" t="s">
        <v>1007</v>
      </c>
      <c r="C583" s="304"/>
      <c r="D583" s="304"/>
      <c r="E583" s="304"/>
      <c r="F583" s="297" t="str">
        <f t="shared" si="38"/>
        <v/>
      </c>
      <c r="G583" s="297" t="str">
        <f t="shared" si="39"/>
        <v/>
      </c>
      <c r="I583" s="344"/>
      <c r="J583" s="344"/>
      <c r="K583" s="344"/>
      <c r="L583" s="344"/>
      <c r="M583" s="344"/>
      <c r="N583" s="344"/>
      <c r="O583" s="344"/>
    </row>
    <row r="584" s="278" customFormat="1" ht="15" spans="1:15">
      <c r="A584" s="301" t="s">
        <v>1008</v>
      </c>
      <c r="B584" s="307" t="s">
        <v>1009</v>
      </c>
      <c r="C584" s="304"/>
      <c r="D584" s="304"/>
      <c r="E584" s="304"/>
      <c r="F584" s="297" t="str">
        <f t="shared" si="38"/>
        <v/>
      </c>
      <c r="G584" s="297"/>
      <c r="I584" s="344"/>
      <c r="J584" s="344"/>
      <c r="K584" s="344"/>
      <c r="L584" s="344"/>
      <c r="M584" s="344"/>
      <c r="N584" s="344"/>
      <c r="O584" s="344"/>
    </row>
    <row r="585" s="278" customFormat="1" ht="15" spans="1:15">
      <c r="A585" s="301" t="s">
        <v>1010</v>
      </c>
      <c r="B585" s="307" t="s">
        <v>1011</v>
      </c>
      <c r="C585" s="304"/>
      <c r="D585" s="304"/>
      <c r="E585" s="304"/>
      <c r="F585" s="297" t="str">
        <f t="shared" si="38"/>
        <v/>
      </c>
      <c r="G585" s="297" t="str">
        <f t="shared" si="39"/>
        <v/>
      </c>
      <c r="I585" s="344"/>
      <c r="J585" s="344"/>
      <c r="K585" s="344"/>
      <c r="L585" s="344"/>
      <c r="M585" s="344"/>
      <c r="N585" s="344"/>
      <c r="O585" s="344"/>
    </row>
    <row r="586" s="278" customFormat="1" ht="15" spans="1:15">
      <c r="A586" s="301" t="s">
        <v>1012</v>
      </c>
      <c r="B586" s="307" t="s">
        <v>1013</v>
      </c>
      <c r="C586" s="304">
        <v>2946</v>
      </c>
      <c r="D586" s="304">
        <v>2779</v>
      </c>
      <c r="E586" s="304">
        <v>2503</v>
      </c>
      <c r="F586" s="297">
        <f t="shared" si="38"/>
        <v>85</v>
      </c>
      <c r="G586" s="297">
        <f t="shared" si="39"/>
        <v>90.1</v>
      </c>
      <c r="I586" s="344"/>
      <c r="J586" s="344"/>
      <c r="K586" s="344"/>
      <c r="L586" s="344"/>
      <c r="M586" s="344"/>
      <c r="N586" s="344"/>
      <c r="O586" s="344"/>
    </row>
    <row r="587" s="278" customFormat="1" ht="14.25" spans="1:15">
      <c r="A587" s="298" t="s">
        <v>1014</v>
      </c>
      <c r="B587" s="313" t="s">
        <v>1015</v>
      </c>
      <c r="C587" s="300">
        <f>SUM(C588:C593)</f>
        <v>960</v>
      </c>
      <c r="D587" s="300">
        <f>SUM(D588:D593)</f>
        <v>723</v>
      </c>
      <c r="E587" s="300">
        <f>SUM(E588:E593)</f>
        <v>2153</v>
      </c>
      <c r="F587" s="297">
        <f t="shared" si="38"/>
        <v>224.3</v>
      </c>
      <c r="G587" s="297">
        <f t="shared" si="39"/>
        <v>297.8</v>
      </c>
      <c r="I587" s="344"/>
      <c r="J587" s="344"/>
      <c r="K587" s="344"/>
      <c r="L587" s="344"/>
      <c r="M587" s="344"/>
      <c r="N587" s="344"/>
      <c r="O587" s="344"/>
    </row>
    <row r="588" s="278" customFormat="1" ht="15" spans="1:15">
      <c r="A588" s="301" t="s">
        <v>1016</v>
      </c>
      <c r="B588" s="307" t="s">
        <v>1017</v>
      </c>
      <c r="C588" s="304">
        <v>201</v>
      </c>
      <c r="D588" s="304">
        <v>321</v>
      </c>
      <c r="E588" s="304">
        <v>1000</v>
      </c>
      <c r="F588" s="297">
        <f t="shared" si="38"/>
        <v>497.5</v>
      </c>
      <c r="G588" s="297">
        <f t="shared" si="39"/>
        <v>311.5</v>
      </c>
      <c r="I588" s="344"/>
      <c r="J588" s="344"/>
      <c r="K588" s="344"/>
      <c r="L588" s="344"/>
      <c r="M588" s="344"/>
      <c r="N588" s="344"/>
      <c r="O588" s="344"/>
    </row>
    <row r="589" s="278" customFormat="1" ht="15" spans="1:15">
      <c r="A589" s="301" t="s">
        <v>1018</v>
      </c>
      <c r="B589" s="307" t="s">
        <v>1019</v>
      </c>
      <c r="C589" s="304"/>
      <c r="D589" s="304"/>
      <c r="E589" s="304"/>
      <c r="F589" s="297" t="str">
        <f t="shared" si="38"/>
        <v/>
      </c>
      <c r="G589" s="297" t="str">
        <f t="shared" si="39"/>
        <v/>
      </c>
      <c r="I589" s="344"/>
      <c r="J589" s="344"/>
      <c r="K589" s="344"/>
      <c r="L589" s="344"/>
      <c r="M589" s="344"/>
      <c r="N589" s="344"/>
      <c r="O589" s="344"/>
    </row>
    <row r="590" s="278" customFormat="1" ht="15" spans="1:15">
      <c r="A590" s="301" t="s">
        <v>1020</v>
      </c>
      <c r="B590" s="307" t="s">
        <v>1021</v>
      </c>
      <c r="C590" s="304">
        <v>252</v>
      </c>
      <c r="D590" s="304">
        <v>252</v>
      </c>
      <c r="E590" s="304">
        <v>500</v>
      </c>
      <c r="F590" s="297">
        <f t="shared" si="38"/>
        <v>198.4</v>
      </c>
      <c r="G590" s="297">
        <f t="shared" si="39"/>
        <v>198.4</v>
      </c>
      <c r="I590" s="344"/>
      <c r="J590" s="344"/>
      <c r="K590" s="344"/>
      <c r="L590" s="344"/>
      <c r="M590" s="344"/>
      <c r="N590" s="344"/>
      <c r="O590" s="344"/>
    </row>
    <row r="591" s="278" customFormat="1" ht="15" spans="1:15">
      <c r="A591" s="301" t="s">
        <v>1022</v>
      </c>
      <c r="B591" s="307" t="s">
        <v>1023</v>
      </c>
      <c r="C591" s="304"/>
      <c r="D591" s="304"/>
      <c r="E591" s="304"/>
      <c r="F591" s="297" t="str">
        <f t="shared" si="38"/>
        <v/>
      </c>
      <c r="G591" s="297" t="str">
        <f t="shared" si="39"/>
        <v/>
      </c>
      <c r="I591" s="344"/>
      <c r="J591" s="344"/>
      <c r="K591" s="344"/>
      <c r="L591" s="344"/>
      <c r="M591" s="344"/>
      <c r="N591" s="344"/>
      <c r="O591" s="344"/>
    </row>
    <row r="592" s="278" customFormat="1" ht="15" spans="1:15">
      <c r="A592" s="301" t="s">
        <v>1024</v>
      </c>
      <c r="B592" s="307" t="s">
        <v>1025</v>
      </c>
      <c r="C592" s="304">
        <v>70</v>
      </c>
      <c r="D592" s="304">
        <v>3</v>
      </c>
      <c r="E592" s="304">
        <v>453</v>
      </c>
      <c r="F592" s="297">
        <f t="shared" si="38"/>
        <v>647.1</v>
      </c>
      <c r="G592" s="297">
        <f t="shared" si="39"/>
        <v>15100</v>
      </c>
      <c r="I592" s="344"/>
      <c r="J592" s="344"/>
      <c r="K592" s="344"/>
      <c r="L592" s="344"/>
      <c r="M592" s="344"/>
      <c r="N592" s="344"/>
      <c r="O592" s="344"/>
    </row>
    <row r="593" s="278" customFormat="1" ht="15" spans="1:15">
      <c r="A593" s="301" t="s">
        <v>1026</v>
      </c>
      <c r="B593" s="307" t="s">
        <v>1027</v>
      </c>
      <c r="C593" s="304">
        <v>437</v>
      </c>
      <c r="D593" s="304">
        <v>147</v>
      </c>
      <c r="E593" s="304">
        <v>200</v>
      </c>
      <c r="F593" s="297">
        <f t="shared" si="38"/>
        <v>45.8</v>
      </c>
      <c r="G593" s="297">
        <f t="shared" si="39"/>
        <v>136.1</v>
      </c>
      <c r="I593" s="344"/>
      <c r="J593" s="344"/>
      <c r="K593" s="344"/>
      <c r="L593" s="344"/>
      <c r="M593" s="344"/>
      <c r="N593" s="344"/>
      <c r="O593" s="344"/>
    </row>
    <row r="594" s="278" customFormat="1" ht="14.25" spans="1:15">
      <c r="A594" s="298" t="s">
        <v>1028</v>
      </c>
      <c r="B594" s="313" t="s">
        <v>1029</v>
      </c>
      <c r="C594" s="300">
        <f>SUM(C595:C601)</f>
        <v>710</v>
      </c>
      <c r="D594" s="300">
        <f>SUM(D595:D601)</f>
        <v>1370</v>
      </c>
      <c r="E594" s="300">
        <f>SUM(E595:E601)</f>
        <v>0</v>
      </c>
      <c r="F594" s="297"/>
      <c r="G594" s="297"/>
      <c r="I594" s="344"/>
      <c r="J594" s="344"/>
      <c r="K594" s="344"/>
      <c r="L594" s="344"/>
      <c r="M594" s="344"/>
      <c r="N594" s="344"/>
      <c r="O594" s="344"/>
    </row>
    <row r="595" s="278" customFormat="1" ht="15" spans="1:15">
      <c r="A595" s="301" t="s">
        <v>1030</v>
      </c>
      <c r="B595" s="307" t="s">
        <v>1031</v>
      </c>
      <c r="C595" s="304">
        <v>35</v>
      </c>
      <c r="D595" s="304">
        <v>100</v>
      </c>
      <c r="E595" s="304"/>
      <c r="F595" s="297">
        <f t="shared" ref="F595:F600" si="40">IF(C595=0,"",ROUND(E595/C595*100,1))</f>
        <v>0</v>
      </c>
      <c r="G595" s="297">
        <f t="shared" ref="G595:G600" si="41">IF(D595=0,"",ROUND(E595/D595*100,1))</f>
        <v>0</v>
      </c>
      <c r="I595" s="344"/>
      <c r="J595" s="344"/>
      <c r="K595" s="344"/>
      <c r="L595" s="344"/>
      <c r="M595" s="344"/>
      <c r="N595" s="344"/>
      <c r="O595" s="344"/>
    </row>
    <row r="596" s="278" customFormat="1" ht="15" spans="1:15">
      <c r="A596" s="301" t="s">
        <v>1032</v>
      </c>
      <c r="B596" s="307" t="s">
        <v>1033</v>
      </c>
      <c r="C596" s="304">
        <v>675</v>
      </c>
      <c r="D596" s="304">
        <v>670</v>
      </c>
      <c r="E596" s="304"/>
      <c r="F596" s="297">
        <f t="shared" si="40"/>
        <v>0</v>
      </c>
      <c r="G596" s="297">
        <f t="shared" si="41"/>
        <v>0</v>
      </c>
      <c r="I596" s="344"/>
      <c r="J596" s="344"/>
      <c r="K596" s="344"/>
      <c r="L596" s="344"/>
      <c r="M596" s="344"/>
      <c r="N596" s="344"/>
      <c r="O596" s="344"/>
    </row>
    <row r="597" s="278" customFormat="1" ht="15" spans="1:15">
      <c r="A597" s="301" t="s">
        <v>1034</v>
      </c>
      <c r="B597" s="307" t="s">
        <v>1035</v>
      </c>
      <c r="C597" s="304"/>
      <c r="D597" s="304"/>
      <c r="E597" s="304"/>
      <c r="F597" s="297"/>
      <c r="G597" s="297"/>
      <c r="I597" s="344"/>
      <c r="J597" s="344"/>
      <c r="K597" s="344"/>
      <c r="L597" s="344"/>
      <c r="M597" s="344"/>
      <c r="N597" s="344"/>
      <c r="O597" s="344"/>
    </row>
    <row r="598" s="278" customFormat="1" ht="15" spans="1:15">
      <c r="A598" s="301" t="s">
        <v>1036</v>
      </c>
      <c r="B598" s="307" t="s">
        <v>1037</v>
      </c>
      <c r="C598" s="304"/>
      <c r="D598" s="304"/>
      <c r="E598" s="304"/>
      <c r="F598" s="297"/>
      <c r="G598" s="297"/>
      <c r="I598" s="344"/>
      <c r="J598" s="344"/>
      <c r="K598" s="344"/>
      <c r="L598" s="344"/>
      <c r="M598" s="344"/>
      <c r="N598" s="344"/>
      <c r="O598" s="344"/>
    </row>
    <row r="599" s="278" customFormat="1" ht="15" spans="1:15">
      <c r="A599" s="301" t="s">
        <v>1038</v>
      </c>
      <c r="B599" s="307" t="s">
        <v>1039</v>
      </c>
      <c r="C599" s="304"/>
      <c r="D599" s="304"/>
      <c r="E599" s="304"/>
      <c r="F599" s="297"/>
      <c r="G599" s="297"/>
      <c r="I599" s="344"/>
      <c r="J599" s="344"/>
      <c r="K599" s="344"/>
      <c r="L599" s="344"/>
      <c r="M599" s="344"/>
      <c r="N599" s="344"/>
      <c r="O599" s="344"/>
    </row>
    <row r="600" s="278" customFormat="1" ht="15" spans="1:15">
      <c r="A600" s="301" t="s">
        <v>1040</v>
      </c>
      <c r="B600" s="307" t="s">
        <v>1041</v>
      </c>
      <c r="C600" s="304"/>
      <c r="D600" s="304">
        <v>600</v>
      </c>
      <c r="E600" s="304"/>
      <c r="F600" s="297" t="str">
        <f t="shared" si="40"/>
        <v/>
      </c>
      <c r="G600" s="297">
        <f t="shared" si="41"/>
        <v>0</v>
      </c>
      <c r="I600" s="344"/>
      <c r="J600" s="344"/>
      <c r="K600" s="344"/>
      <c r="L600" s="344"/>
      <c r="M600" s="344"/>
      <c r="N600" s="344"/>
      <c r="O600" s="344"/>
    </row>
    <row r="601" s="278" customFormat="1" ht="15" spans="1:15">
      <c r="A601" s="301" t="s">
        <v>1042</v>
      </c>
      <c r="B601" s="307" t="s">
        <v>1043</v>
      </c>
      <c r="C601" s="304"/>
      <c r="D601" s="304"/>
      <c r="E601" s="304"/>
      <c r="F601" s="297"/>
      <c r="G601" s="297"/>
      <c r="I601" s="344"/>
      <c r="J601" s="344"/>
      <c r="K601" s="344"/>
      <c r="L601" s="344"/>
      <c r="M601" s="344"/>
      <c r="N601" s="344"/>
      <c r="O601" s="344"/>
    </row>
    <row r="602" s="278" customFormat="1" ht="14.25" spans="1:15">
      <c r="A602" s="298" t="s">
        <v>1044</v>
      </c>
      <c r="B602" s="313" t="s">
        <v>1045</v>
      </c>
      <c r="C602" s="300">
        <f>SUM(C603:C610)</f>
        <v>2464</v>
      </c>
      <c r="D602" s="300">
        <f>SUM(D603:D610)</f>
        <v>2386</v>
      </c>
      <c r="E602" s="300">
        <f>SUM(E603:E610)</f>
        <v>1653</v>
      </c>
      <c r="F602" s="297">
        <f>IF(C602=0,"",ROUND(E602/C602*100,1))</f>
        <v>67.1</v>
      </c>
      <c r="G602" s="297">
        <f>IF(D602=0,"",ROUND(E602/D602*100,1))</f>
        <v>69.3</v>
      </c>
      <c r="I602" s="344"/>
      <c r="J602" s="344"/>
      <c r="K602" s="344"/>
      <c r="L602" s="344"/>
      <c r="M602" s="344"/>
      <c r="N602" s="344"/>
      <c r="O602" s="344"/>
    </row>
    <row r="603" s="278" customFormat="1" ht="15" spans="1:15">
      <c r="A603" s="301" t="s">
        <v>1046</v>
      </c>
      <c r="B603" s="307" t="s">
        <v>33</v>
      </c>
      <c r="C603" s="304">
        <v>94</v>
      </c>
      <c r="D603" s="304">
        <v>86</v>
      </c>
      <c r="E603" s="304">
        <v>55</v>
      </c>
      <c r="F603" s="297">
        <f>IF(C603=0,"",ROUND(E603/C603*100,1))</f>
        <v>58.5</v>
      </c>
      <c r="G603" s="297">
        <f>IF(D603=0,"",ROUND(E603/D603*100,1))</f>
        <v>64</v>
      </c>
      <c r="I603" s="344"/>
      <c r="J603" s="344"/>
      <c r="K603" s="344"/>
      <c r="L603" s="344"/>
      <c r="M603" s="344"/>
      <c r="N603" s="344"/>
      <c r="O603" s="344"/>
    </row>
    <row r="604" s="278" customFormat="1" ht="15" spans="1:15">
      <c r="A604" s="301" t="s">
        <v>1047</v>
      </c>
      <c r="B604" s="307" t="s">
        <v>35</v>
      </c>
      <c r="C604" s="304">
        <v>87</v>
      </c>
      <c r="D604" s="304"/>
      <c r="E604" s="304"/>
      <c r="F604" s="297"/>
      <c r="G604" s="297" t="str">
        <f>IF(D604=0,"",ROUND(E604/D604*100,1))</f>
        <v/>
      </c>
      <c r="I604" s="344"/>
      <c r="J604" s="344"/>
      <c r="K604" s="344"/>
      <c r="L604" s="344"/>
      <c r="M604" s="344"/>
      <c r="N604" s="344"/>
      <c r="O604" s="344"/>
    </row>
    <row r="605" s="278" customFormat="1" ht="15" spans="1:15">
      <c r="A605" s="301" t="s">
        <v>1048</v>
      </c>
      <c r="B605" s="307" t="s">
        <v>37</v>
      </c>
      <c r="C605" s="304"/>
      <c r="D605" s="304"/>
      <c r="E605" s="304"/>
      <c r="F605" s="297" t="str">
        <f t="shared" ref="F605:F611" si="42">IF(C605=0,"",ROUND(E605/C605*100,1))</f>
        <v/>
      </c>
      <c r="G605" s="297" t="str">
        <f>IF(D605=0,"",ROUND(E605/D605*100,1))</f>
        <v/>
      </c>
      <c r="I605" s="344"/>
      <c r="J605" s="344"/>
      <c r="K605" s="344"/>
      <c r="L605" s="344"/>
      <c r="M605" s="344"/>
      <c r="N605" s="344"/>
      <c r="O605" s="344"/>
    </row>
    <row r="606" s="278" customFormat="1" ht="15" spans="1:15">
      <c r="A606" s="301" t="s">
        <v>1049</v>
      </c>
      <c r="B606" s="307" t="s">
        <v>1050</v>
      </c>
      <c r="C606" s="304">
        <v>110</v>
      </c>
      <c r="D606" s="304">
        <v>30</v>
      </c>
      <c r="E606" s="304">
        <v>40</v>
      </c>
      <c r="F606" s="297">
        <f t="shared" si="42"/>
        <v>36.4</v>
      </c>
      <c r="G606" s="297">
        <f>IF(D606=0,"",ROUND(E606/D606*100,1))</f>
        <v>133.3</v>
      </c>
      <c r="I606" s="344"/>
      <c r="J606" s="344"/>
      <c r="K606" s="344"/>
      <c r="L606" s="344"/>
      <c r="M606" s="344"/>
      <c r="N606" s="344"/>
      <c r="O606" s="344"/>
    </row>
    <row r="607" s="278" customFormat="1" ht="15" spans="1:15">
      <c r="A607" s="301" t="s">
        <v>1051</v>
      </c>
      <c r="B607" s="307" t="s">
        <v>1052</v>
      </c>
      <c r="C607" s="304"/>
      <c r="D607" s="304"/>
      <c r="E607" s="304"/>
      <c r="F607" s="297" t="str">
        <f t="shared" si="42"/>
        <v/>
      </c>
      <c r="G607" s="297"/>
      <c r="I607" s="344"/>
      <c r="J607" s="344"/>
      <c r="K607" s="344"/>
      <c r="L607" s="344"/>
      <c r="M607" s="344"/>
      <c r="N607" s="344"/>
      <c r="O607" s="344"/>
    </row>
    <row r="608" s="278" customFormat="1" ht="15" spans="1:15">
      <c r="A608" s="301" t="s">
        <v>1053</v>
      </c>
      <c r="B608" s="307" t="s">
        <v>1054</v>
      </c>
      <c r="C608" s="304"/>
      <c r="D608" s="304"/>
      <c r="E608" s="304"/>
      <c r="F608" s="297" t="str">
        <f t="shared" si="42"/>
        <v/>
      </c>
      <c r="G608" s="297" t="str">
        <f>IF(D608=0,"",ROUND(E608/D608*100,1))</f>
        <v/>
      </c>
      <c r="I608" s="344"/>
      <c r="J608" s="344"/>
      <c r="K608" s="344"/>
      <c r="L608" s="344"/>
      <c r="M608" s="344"/>
      <c r="N608" s="344"/>
      <c r="O608" s="344"/>
    </row>
    <row r="609" s="278" customFormat="1" ht="15" spans="1:15">
      <c r="A609" s="301" t="s">
        <v>1055</v>
      </c>
      <c r="B609" s="307" t="s">
        <v>1056</v>
      </c>
      <c r="C609" s="304">
        <v>1953</v>
      </c>
      <c r="D609" s="304">
        <v>1915</v>
      </c>
      <c r="E609" s="304">
        <v>1458</v>
      </c>
      <c r="F609" s="297">
        <f t="shared" si="42"/>
        <v>74.7</v>
      </c>
      <c r="G609" s="297">
        <f>IF(D609=0,"",ROUND(E609/D609*100,1))</f>
        <v>76.1</v>
      </c>
      <c r="I609" s="344"/>
      <c r="J609" s="344"/>
      <c r="K609" s="344"/>
      <c r="L609" s="344"/>
      <c r="M609" s="344"/>
      <c r="N609" s="344"/>
      <c r="O609" s="344"/>
    </row>
    <row r="610" s="278" customFormat="1" ht="15" spans="1:15">
      <c r="A610" s="301" t="s">
        <v>1057</v>
      </c>
      <c r="B610" s="307" t="s">
        <v>1058</v>
      </c>
      <c r="C610" s="304">
        <v>220</v>
      </c>
      <c r="D610" s="304">
        <v>355</v>
      </c>
      <c r="E610" s="304">
        <v>100</v>
      </c>
      <c r="F610" s="297">
        <f t="shared" si="42"/>
        <v>45.5</v>
      </c>
      <c r="G610" s="297">
        <f>IF(D610=0,"",ROUND(E610/D610*100,1))</f>
        <v>28.2</v>
      </c>
      <c r="I610" s="344"/>
      <c r="J610" s="344"/>
      <c r="K610" s="344"/>
      <c r="L610" s="344"/>
      <c r="M610" s="344"/>
      <c r="N610" s="344"/>
      <c r="O610" s="344"/>
    </row>
    <row r="611" s="278" customFormat="1" ht="14.25" spans="1:15">
      <c r="A611" s="298" t="s">
        <v>1059</v>
      </c>
      <c r="B611" s="313" t="s">
        <v>1060</v>
      </c>
      <c r="C611" s="300"/>
      <c r="D611" s="300"/>
      <c r="E611" s="300"/>
      <c r="F611" s="297" t="str">
        <f t="shared" si="42"/>
        <v/>
      </c>
      <c r="G611" s="297" t="str">
        <f>IF(D611=0,"",ROUND(E611/D611*100,1))</f>
        <v/>
      </c>
      <c r="I611" s="344"/>
      <c r="J611" s="344"/>
      <c r="K611" s="344"/>
      <c r="L611" s="344"/>
      <c r="M611" s="344"/>
      <c r="N611" s="344"/>
      <c r="O611" s="344"/>
    </row>
    <row r="612" s="278" customFormat="1" ht="14.25" spans="1:15">
      <c r="A612" s="301" t="s">
        <v>1061</v>
      </c>
      <c r="B612" s="307" t="s">
        <v>33</v>
      </c>
      <c r="C612" s="303"/>
      <c r="D612" s="303"/>
      <c r="E612" s="303"/>
      <c r="F612" s="297" t="str">
        <f t="shared" ref="F612:F617" si="43">IF(C612=0,"",ROUND(E612/C612*100,1))</f>
        <v/>
      </c>
      <c r="G612" s="297" t="str">
        <f t="shared" ref="G612:G619" si="44">IF(D612=0,"",ROUND(E612/D612*100,1))</f>
        <v/>
      </c>
      <c r="I612" s="344"/>
      <c r="J612" s="344"/>
      <c r="K612" s="344"/>
      <c r="L612" s="344"/>
      <c r="M612" s="344"/>
      <c r="N612" s="344"/>
      <c r="O612" s="344"/>
    </row>
    <row r="613" s="278" customFormat="1" ht="14.25" spans="1:15">
      <c r="A613" s="301" t="s">
        <v>1062</v>
      </c>
      <c r="B613" s="307" t="s">
        <v>35</v>
      </c>
      <c r="C613" s="303"/>
      <c r="D613" s="303"/>
      <c r="E613" s="303"/>
      <c r="F613" s="297" t="str">
        <f t="shared" si="43"/>
        <v/>
      </c>
      <c r="G613" s="297" t="str">
        <f t="shared" si="44"/>
        <v/>
      </c>
      <c r="I613" s="344"/>
      <c r="J613" s="344"/>
      <c r="K613" s="344"/>
      <c r="L613" s="344"/>
      <c r="M613" s="344"/>
      <c r="N613" s="344"/>
      <c r="O613" s="344"/>
    </row>
    <row r="614" s="278" customFormat="1" ht="14.25" spans="1:15">
      <c r="A614" s="301" t="s">
        <v>1063</v>
      </c>
      <c r="B614" s="307" t="s">
        <v>37</v>
      </c>
      <c r="C614" s="303"/>
      <c r="D614" s="303"/>
      <c r="E614" s="303"/>
      <c r="F614" s="297" t="str">
        <f t="shared" si="43"/>
        <v/>
      </c>
      <c r="G614" s="297" t="str">
        <f t="shared" si="44"/>
        <v/>
      </c>
      <c r="I614" s="344"/>
      <c r="J614" s="344"/>
      <c r="K614" s="344"/>
      <c r="L614" s="344"/>
      <c r="M614" s="344"/>
      <c r="N614" s="344"/>
      <c r="O614" s="344"/>
    </row>
    <row r="615" s="278" customFormat="1" ht="14.25" spans="1:15">
      <c r="A615" s="301" t="s">
        <v>1064</v>
      </c>
      <c r="B615" s="307" t="s">
        <v>51</v>
      </c>
      <c r="C615" s="303"/>
      <c r="D615" s="303"/>
      <c r="E615" s="303"/>
      <c r="F615" s="297" t="str">
        <f t="shared" si="43"/>
        <v/>
      </c>
      <c r="G615" s="297" t="str">
        <f t="shared" si="44"/>
        <v/>
      </c>
      <c r="I615" s="344"/>
      <c r="J615" s="344"/>
      <c r="K615" s="344"/>
      <c r="L615" s="344"/>
      <c r="M615" s="344"/>
      <c r="N615" s="344"/>
      <c r="O615" s="344"/>
    </row>
    <row r="616" s="278" customFormat="1" ht="14.25" spans="1:15">
      <c r="A616" s="301" t="s">
        <v>1065</v>
      </c>
      <c r="B616" s="307" t="s">
        <v>1066</v>
      </c>
      <c r="C616" s="303"/>
      <c r="D616" s="303"/>
      <c r="E616" s="303"/>
      <c r="F616" s="297" t="str">
        <f t="shared" si="43"/>
        <v/>
      </c>
      <c r="G616" s="297" t="str">
        <f t="shared" si="44"/>
        <v/>
      </c>
      <c r="I616" s="344"/>
      <c r="J616" s="344"/>
      <c r="K616" s="344"/>
      <c r="L616" s="344"/>
      <c r="M616" s="344"/>
      <c r="N616" s="344"/>
      <c r="O616" s="344"/>
    </row>
    <row r="617" s="278" customFormat="1" ht="14.25" spans="1:15">
      <c r="A617" s="298" t="s">
        <v>1067</v>
      </c>
      <c r="B617" s="313" t="s">
        <v>1068</v>
      </c>
      <c r="C617" s="300">
        <f>SUM(C618:C619)</f>
        <v>14582</v>
      </c>
      <c r="D617" s="300">
        <f>SUM(D618:D619)</f>
        <v>18320</v>
      </c>
      <c r="E617" s="300">
        <f>SUM(E618:E619)</f>
        <v>13726</v>
      </c>
      <c r="F617" s="297">
        <f t="shared" si="43"/>
        <v>94.1</v>
      </c>
      <c r="G617" s="297">
        <f t="shared" si="44"/>
        <v>74.9</v>
      </c>
      <c r="I617" s="344"/>
      <c r="J617" s="344"/>
      <c r="K617" s="344"/>
      <c r="L617" s="344"/>
      <c r="M617" s="344"/>
      <c r="N617" s="344"/>
      <c r="O617" s="344"/>
    </row>
    <row r="618" s="278" customFormat="1" ht="15" spans="1:15">
      <c r="A618" s="301" t="s">
        <v>1069</v>
      </c>
      <c r="B618" s="307" t="s">
        <v>1070</v>
      </c>
      <c r="C618" s="304">
        <v>300</v>
      </c>
      <c r="D618" s="304"/>
      <c r="E618" s="304"/>
      <c r="F618" s="297"/>
      <c r="G618" s="297" t="str">
        <f t="shared" si="44"/>
        <v/>
      </c>
      <c r="I618" s="344"/>
      <c r="J618" s="344"/>
      <c r="K618" s="344"/>
      <c r="L618" s="344"/>
      <c r="M618" s="344"/>
      <c r="N618" s="344"/>
      <c r="O618" s="344"/>
    </row>
    <row r="619" s="278" customFormat="1" ht="15" spans="1:15">
      <c r="A619" s="301" t="s">
        <v>1071</v>
      </c>
      <c r="B619" s="307" t="s">
        <v>1072</v>
      </c>
      <c r="C619" s="304">
        <v>14282</v>
      </c>
      <c r="D619" s="304">
        <v>18320</v>
      </c>
      <c r="E619" s="304">
        <v>13726</v>
      </c>
      <c r="F619" s="297">
        <f>IF(C619=0,"",ROUND(E619/C619*100,1))</f>
        <v>96.1</v>
      </c>
      <c r="G619" s="297">
        <f t="shared" si="44"/>
        <v>74.9</v>
      </c>
      <c r="I619" s="344"/>
      <c r="J619" s="344"/>
      <c r="K619" s="344"/>
      <c r="L619" s="344"/>
      <c r="M619" s="344"/>
      <c r="N619" s="344"/>
      <c r="O619" s="344"/>
    </row>
    <row r="620" s="278" customFormat="1" ht="14.25" spans="1:15">
      <c r="A620" s="298" t="s">
        <v>1073</v>
      </c>
      <c r="B620" s="313" t="s">
        <v>1074</v>
      </c>
      <c r="C620" s="300">
        <f>SUM(C621:C622)</f>
        <v>0</v>
      </c>
      <c r="D620" s="300">
        <f>SUM(D621:D622)</f>
        <v>54</v>
      </c>
      <c r="E620" s="300"/>
      <c r="F620" s="297"/>
      <c r="G620" s="297"/>
      <c r="I620" s="344"/>
      <c r="J620" s="344"/>
      <c r="K620" s="344"/>
      <c r="L620" s="344"/>
      <c r="M620" s="344"/>
      <c r="N620" s="344"/>
      <c r="O620" s="344"/>
    </row>
    <row r="621" s="278" customFormat="1" ht="15" spans="1:15">
      <c r="A621" s="301" t="s">
        <v>1075</v>
      </c>
      <c r="B621" s="307" t="s">
        <v>1076</v>
      </c>
      <c r="C621" s="304"/>
      <c r="D621" s="304">
        <v>54</v>
      </c>
      <c r="E621" s="304"/>
      <c r="F621" s="297"/>
      <c r="G621" s="297"/>
      <c r="I621" s="344"/>
      <c r="J621" s="344"/>
      <c r="K621" s="344"/>
      <c r="L621" s="344"/>
      <c r="M621" s="344"/>
      <c r="N621" s="344"/>
      <c r="O621" s="344"/>
    </row>
    <row r="622" s="278" customFormat="1" ht="15" spans="1:15">
      <c r="A622" s="301" t="s">
        <v>1077</v>
      </c>
      <c r="B622" s="307" t="s">
        <v>1078</v>
      </c>
      <c r="C622" s="304"/>
      <c r="D622" s="304"/>
      <c r="E622" s="304"/>
      <c r="F622" s="297"/>
      <c r="G622" s="297"/>
      <c r="I622" s="344"/>
      <c r="J622" s="344"/>
      <c r="K622" s="344"/>
      <c r="L622" s="344"/>
      <c r="M622" s="344"/>
      <c r="N622" s="344"/>
      <c r="O622" s="344"/>
    </row>
    <row r="623" s="278" customFormat="1" ht="14.25" spans="1:15">
      <c r="A623" s="298" t="s">
        <v>1079</v>
      </c>
      <c r="B623" s="313" t="s">
        <v>1080</v>
      </c>
      <c r="C623" s="300">
        <f>SUM(C624:C625)</f>
        <v>450</v>
      </c>
      <c r="D623" s="300">
        <f>SUM(D624:D625)</f>
        <v>1480</v>
      </c>
      <c r="E623" s="300"/>
      <c r="F623" s="297"/>
      <c r="G623" s="297"/>
      <c r="I623" s="344"/>
      <c r="J623" s="344"/>
      <c r="K623" s="344"/>
      <c r="L623" s="344"/>
      <c r="M623" s="344"/>
      <c r="N623" s="344"/>
      <c r="O623" s="344"/>
    </row>
    <row r="624" s="278" customFormat="1" ht="15" spans="1:15">
      <c r="A624" s="301" t="s">
        <v>1081</v>
      </c>
      <c r="B624" s="307" t="s">
        <v>1082</v>
      </c>
      <c r="C624" s="304"/>
      <c r="D624" s="304"/>
      <c r="E624" s="304"/>
      <c r="F624" s="297"/>
      <c r="G624" s="297"/>
      <c r="I624" s="344"/>
      <c r="J624" s="344"/>
      <c r="K624" s="344"/>
      <c r="L624" s="344"/>
      <c r="M624" s="344"/>
      <c r="N624" s="344"/>
      <c r="O624" s="344"/>
    </row>
    <row r="625" s="278" customFormat="1" ht="15" spans="1:15">
      <c r="A625" s="301" t="s">
        <v>1083</v>
      </c>
      <c r="B625" s="307" t="s">
        <v>1084</v>
      </c>
      <c r="C625" s="304">
        <v>450</v>
      </c>
      <c r="D625" s="304">
        <v>1480</v>
      </c>
      <c r="E625" s="304"/>
      <c r="F625" s="297">
        <f>IF(C625=0,"",ROUND(E625/C625*100,1))</f>
        <v>0</v>
      </c>
      <c r="G625" s="297">
        <f>IF(D625=0,"",ROUND(E625/D625*100,1))</f>
        <v>0</v>
      </c>
      <c r="I625" s="344"/>
      <c r="J625" s="344"/>
      <c r="K625" s="344"/>
      <c r="L625" s="344"/>
      <c r="M625" s="344"/>
      <c r="N625" s="344"/>
      <c r="O625" s="344"/>
    </row>
    <row r="626" s="278" customFormat="1" ht="14.25" spans="1:15">
      <c r="A626" s="298" t="s">
        <v>1085</v>
      </c>
      <c r="B626" s="313" t="s">
        <v>1086</v>
      </c>
      <c r="C626" s="300"/>
      <c r="D626" s="300"/>
      <c r="E626" s="300"/>
      <c r="F626" s="297"/>
      <c r="G626" s="297"/>
      <c r="I626" s="344"/>
      <c r="J626" s="344"/>
      <c r="K626" s="344"/>
      <c r="L626" s="344"/>
      <c r="M626" s="344"/>
      <c r="N626" s="344"/>
      <c r="O626" s="344"/>
    </row>
    <row r="627" s="278" customFormat="1" ht="14.25" spans="1:15">
      <c r="A627" s="301" t="s">
        <v>1087</v>
      </c>
      <c r="B627" s="307" t="s">
        <v>1088</v>
      </c>
      <c r="C627" s="303"/>
      <c r="D627" s="303"/>
      <c r="E627" s="303"/>
      <c r="F627" s="297"/>
      <c r="G627" s="297"/>
      <c r="I627" s="344"/>
      <c r="J627" s="344"/>
      <c r="K627" s="344"/>
      <c r="L627" s="344"/>
      <c r="M627" s="344"/>
      <c r="N627" s="344"/>
      <c r="O627" s="344"/>
    </row>
    <row r="628" s="278" customFormat="1" ht="14.25" spans="1:15">
      <c r="A628" s="301" t="s">
        <v>1089</v>
      </c>
      <c r="B628" s="307" t="s">
        <v>1090</v>
      </c>
      <c r="C628" s="303"/>
      <c r="D628" s="303"/>
      <c r="E628" s="303"/>
      <c r="F628" s="297"/>
      <c r="G628" s="297"/>
      <c r="I628" s="344"/>
      <c r="J628" s="344"/>
      <c r="K628" s="344"/>
      <c r="L628" s="344"/>
      <c r="M628" s="344"/>
      <c r="N628" s="344"/>
      <c r="O628" s="344"/>
    </row>
    <row r="629" s="278" customFormat="1" ht="14.25" spans="1:15">
      <c r="A629" s="298" t="s">
        <v>1091</v>
      </c>
      <c r="B629" s="313" t="s">
        <v>1092</v>
      </c>
      <c r="C629" s="300">
        <f>SUM(C630:C631)</f>
        <v>0</v>
      </c>
      <c r="D629" s="300">
        <f>SUM(D630:D631)</f>
        <v>1349</v>
      </c>
      <c r="E629" s="300">
        <f>SUM(E630:E631)</f>
        <v>235</v>
      </c>
      <c r="F629" s="297"/>
      <c r="G629" s="297"/>
      <c r="I629" s="344"/>
      <c r="J629" s="344"/>
      <c r="K629" s="344"/>
      <c r="L629" s="344"/>
      <c r="M629" s="344"/>
      <c r="N629" s="344"/>
      <c r="O629" s="344"/>
    </row>
    <row r="630" s="278" customFormat="1" ht="15" spans="1:15">
      <c r="A630" s="301" t="s">
        <v>1093</v>
      </c>
      <c r="B630" s="307" t="s">
        <v>1094</v>
      </c>
      <c r="C630" s="304"/>
      <c r="D630" s="304"/>
      <c r="E630" s="304"/>
      <c r="F630" s="297"/>
      <c r="G630" s="297"/>
      <c r="I630" s="344"/>
      <c r="J630" s="344"/>
      <c r="K630" s="344"/>
      <c r="L630" s="344"/>
      <c r="M630" s="344"/>
      <c r="N630" s="344"/>
      <c r="O630" s="344"/>
    </row>
    <row r="631" s="278" customFormat="1" ht="15" spans="1:15">
      <c r="A631" s="301" t="s">
        <v>1095</v>
      </c>
      <c r="B631" s="307" t="s">
        <v>1096</v>
      </c>
      <c r="C631" s="304"/>
      <c r="D631" s="304">
        <v>1349</v>
      </c>
      <c r="E631" s="304">
        <v>235</v>
      </c>
      <c r="F631" s="297" t="str">
        <f>IF(C631=0,"",ROUND(E631/C631*100,1))</f>
        <v/>
      </c>
      <c r="G631" s="297">
        <f>IF(D631=0,"",ROUND(E631/D631*100,1))</f>
        <v>17.4</v>
      </c>
      <c r="I631" s="344"/>
      <c r="J631" s="344"/>
      <c r="K631" s="344"/>
      <c r="L631" s="344"/>
      <c r="M631" s="344"/>
      <c r="N631" s="344"/>
      <c r="O631" s="344"/>
    </row>
    <row r="632" s="278" customFormat="1" ht="14.25" spans="1:15">
      <c r="A632" s="298" t="s">
        <v>1097</v>
      </c>
      <c r="B632" s="313" t="s">
        <v>1098</v>
      </c>
      <c r="C632" s="300">
        <f>SUM(C633:C635)</f>
        <v>2812</v>
      </c>
      <c r="D632" s="300">
        <f>SUM(D633:D635)</f>
        <v>2812</v>
      </c>
      <c r="E632" s="300">
        <f>SUM(E633:E635)</f>
        <v>0</v>
      </c>
      <c r="F632" s="297"/>
      <c r="G632" s="297"/>
      <c r="I632" s="344"/>
      <c r="J632" s="344"/>
      <c r="K632" s="344"/>
      <c r="L632" s="344"/>
      <c r="M632" s="344"/>
      <c r="N632" s="344"/>
      <c r="O632" s="344"/>
    </row>
    <row r="633" s="278" customFormat="1" ht="15" spans="1:15">
      <c r="A633" s="301" t="s">
        <v>1099</v>
      </c>
      <c r="B633" s="307" t="s">
        <v>1100</v>
      </c>
      <c r="C633" s="304"/>
      <c r="D633" s="304"/>
      <c r="E633" s="304"/>
      <c r="F633" s="297"/>
      <c r="G633" s="297"/>
      <c r="I633" s="344"/>
      <c r="J633" s="344"/>
      <c r="K633" s="344"/>
      <c r="L633" s="344"/>
      <c r="M633" s="344"/>
      <c r="N633" s="344"/>
      <c r="O633" s="344"/>
    </row>
    <row r="634" s="278" customFormat="1" ht="15" spans="1:15">
      <c r="A634" s="301" t="s">
        <v>1101</v>
      </c>
      <c r="B634" s="307" t="s">
        <v>1102</v>
      </c>
      <c r="C634" s="304">
        <v>2812</v>
      </c>
      <c r="D634" s="304">
        <v>2812</v>
      </c>
      <c r="E634" s="304"/>
      <c r="F634" s="297">
        <f>IF(C634=0,"",ROUND(E634/C634*100,1))</f>
        <v>0</v>
      </c>
      <c r="G634" s="297">
        <f>IF(D634=0,"",ROUND(E634/D634*100,1))</f>
        <v>0</v>
      </c>
      <c r="I634" s="344"/>
      <c r="J634" s="344"/>
      <c r="K634" s="344"/>
      <c r="L634" s="344"/>
      <c r="M634" s="344"/>
      <c r="N634" s="344"/>
      <c r="O634" s="344"/>
    </row>
    <row r="635" s="278" customFormat="1" ht="15" spans="1:15">
      <c r="A635" s="301" t="s">
        <v>1103</v>
      </c>
      <c r="B635" s="307" t="s">
        <v>1104</v>
      </c>
      <c r="C635" s="304"/>
      <c r="D635" s="304"/>
      <c r="E635" s="304"/>
      <c r="F635" s="297"/>
      <c r="G635" s="297"/>
      <c r="I635" s="344"/>
      <c r="J635" s="344"/>
      <c r="K635" s="344"/>
      <c r="L635" s="344"/>
      <c r="M635" s="344"/>
      <c r="N635" s="344"/>
      <c r="O635" s="344"/>
    </row>
    <row r="636" s="278" customFormat="1" ht="14.25" spans="1:15">
      <c r="A636" s="298" t="s">
        <v>1105</v>
      </c>
      <c r="B636" s="313" t="s">
        <v>1106</v>
      </c>
      <c r="C636" s="300"/>
      <c r="D636" s="300"/>
      <c r="E636" s="300"/>
      <c r="F636" s="297"/>
      <c r="G636" s="297"/>
      <c r="I636" s="344"/>
      <c r="J636" s="344"/>
      <c r="K636" s="344"/>
      <c r="L636" s="344"/>
      <c r="M636" s="344"/>
      <c r="N636" s="344"/>
      <c r="O636" s="344"/>
    </row>
    <row r="637" s="278" customFormat="1" ht="14.25" spans="1:15">
      <c r="A637" s="301" t="s">
        <v>1107</v>
      </c>
      <c r="B637" s="307" t="s">
        <v>1108</v>
      </c>
      <c r="C637" s="303"/>
      <c r="D637" s="303"/>
      <c r="E637" s="303"/>
      <c r="F637" s="297"/>
      <c r="G637" s="297"/>
      <c r="I637" s="344"/>
      <c r="J637" s="344"/>
      <c r="K637" s="344"/>
      <c r="L637" s="344"/>
      <c r="M637" s="344"/>
      <c r="N637" s="344"/>
      <c r="O637" s="344"/>
    </row>
    <row r="638" s="278" customFormat="1" ht="14.25" spans="1:15">
      <c r="A638" s="301" t="s">
        <v>1109</v>
      </c>
      <c r="B638" s="307" t="s">
        <v>1110</v>
      </c>
      <c r="C638" s="303"/>
      <c r="D638" s="303"/>
      <c r="E638" s="303"/>
      <c r="F638" s="297"/>
      <c r="G638" s="297"/>
      <c r="I638" s="344"/>
      <c r="J638" s="344"/>
      <c r="K638" s="344"/>
      <c r="L638" s="344"/>
      <c r="M638" s="344"/>
      <c r="N638" s="344"/>
      <c r="O638" s="344"/>
    </row>
    <row r="639" s="278" customFormat="1" ht="14.25" spans="1:15">
      <c r="A639" s="301" t="s">
        <v>1111</v>
      </c>
      <c r="B639" s="307" t="s">
        <v>1112</v>
      </c>
      <c r="C639" s="303"/>
      <c r="D639" s="303"/>
      <c r="E639" s="303"/>
      <c r="F639" s="297"/>
      <c r="G639" s="297"/>
      <c r="I639" s="344"/>
      <c r="J639" s="344"/>
      <c r="K639" s="344"/>
      <c r="L639" s="344"/>
      <c r="M639" s="344"/>
      <c r="N639" s="344"/>
      <c r="O639" s="344"/>
    </row>
    <row r="640" s="278" customFormat="1" ht="14.25" spans="1:15">
      <c r="A640" s="298" t="s">
        <v>1113</v>
      </c>
      <c r="B640" s="326" t="s">
        <v>1114</v>
      </c>
      <c r="C640" s="300">
        <f>SUM(C641:C648)</f>
        <v>545</v>
      </c>
      <c r="D640" s="300">
        <f>SUM(D641:D648)</f>
        <v>788</v>
      </c>
      <c r="E640" s="300">
        <f>SUM(E641:E648)</f>
        <v>0</v>
      </c>
      <c r="F640" s="297">
        <f t="shared" ref="F640:F643" si="45">IF(C640=0,"",ROUND(E640/C640*100,1))</f>
        <v>0</v>
      </c>
      <c r="G640" s="297">
        <f t="shared" ref="G640:G643" si="46">IF(D640=0,"",ROUND(E640/D640*100,1))</f>
        <v>0</v>
      </c>
      <c r="I640" s="344"/>
      <c r="J640" s="344"/>
      <c r="K640" s="344"/>
      <c r="L640" s="344"/>
      <c r="M640" s="344"/>
      <c r="N640" s="344"/>
      <c r="O640" s="344"/>
    </row>
    <row r="641" s="278" customFormat="1" ht="15" spans="1:15">
      <c r="A641" s="301" t="s">
        <v>1115</v>
      </c>
      <c r="B641" s="307" t="s">
        <v>33</v>
      </c>
      <c r="C641" s="304">
        <v>199</v>
      </c>
      <c r="D641" s="304">
        <v>237</v>
      </c>
      <c r="E641" s="304"/>
      <c r="F641" s="297">
        <f t="shared" si="45"/>
        <v>0</v>
      </c>
      <c r="G641" s="297">
        <f t="shared" si="46"/>
        <v>0</v>
      </c>
      <c r="I641" s="344"/>
      <c r="J641" s="344"/>
      <c r="K641" s="344"/>
      <c r="L641" s="344"/>
      <c r="M641" s="344"/>
      <c r="N641" s="344"/>
      <c r="O641" s="344"/>
    </row>
    <row r="642" s="278" customFormat="1" ht="15" spans="1:15">
      <c r="A642" s="301" t="s">
        <v>1116</v>
      </c>
      <c r="B642" s="307" t="s">
        <v>35</v>
      </c>
      <c r="C642" s="304">
        <v>346</v>
      </c>
      <c r="D642" s="304">
        <v>22</v>
      </c>
      <c r="E642" s="304"/>
      <c r="F642" s="297">
        <f t="shared" si="45"/>
        <v>0</v>
      </c>
      <c r="G642" s="297">
        <f t="shared" si="46"/>
        <v>0</v>
      </c>
      <c r="I642" s="344"/>
      <c r="J642" s="344"/>
      <c r="K642" s="344"/>
      <c r="L642" s="344"/>
      <c r="M642" s="344"/>
      <c r="N642" s="344"/>
      <c r="O642" s="344"/>
    </row>
    <row r="643" s="278" customFormat="1" ht="15" spans="1:15">
      <c r="A643" s="301" t="s">
        <v>1117</v>
      </c>
      <c r="B643" s="307" t="s">
        <v>37</v>
      </c>
      <c r="C643" s="304"/>
      <c r="D643" s="304">
        <v>14</v>
      </c>
      <c r="E643" s="304"/>
      <c r="F643" s="297" t="str">
        <f t="shared" si="45"/>
        <v/>
      </c>
      <c r="G643" s="297">
        <f t="shared" si="46"/>
        <v>0</v>
      </c>
      <c r="I643" s="344"/>
      <c r="J643" s="344"/>
      <c r="K643" s="344"/>
      <c r="L643" s="344"/>
      <c r="M643" s="344"/>
      <c r="N643" s="344"/>
      <c r="O643" s="344"/>
    </row>
    <row r="644" s="278" customFormat="1" ht="15" spans="1:15">
      <c r="A644" s="301" t="s">
        <v>1118</v>
      </c>
      <c r="B644" s="307" t="s">
        <v>1119</v>
      </c>
      <c r="C644" s="304"/>
      <c r="D644" s="304"/>
      <c r="E644" s="304"/>
      <c r="F644" s="297" t="str">
        <f t="shared" ref="F644:F648" si="47">IF(C644=0,"",ROUND(E644/C644*100,1))</f>
        <v/>
      </c>
      <c r="G644" s="297" t="str">
        <f t="shared" ref="G644:G648" si="48">IF(D644=0,"",ROUND(E644/D644*100,1))</f>
        <v/>
      </c>
      <c r="I644" s="344"/>
      <c r="J644" s="344"/>
      <c r="K644" s="344"/>
      <c r="L644" s="344"/>
      <c r="M644" s="344"/>
      <c r="N644" s="344"/>
      <c r="O644" s="344"/>
    </row>
    <row r="645" s="278" customFormat="1" ht="15" spans="1:15">
      <c r="A645" s="301" t="s">
        <v>1120</v>
      </c>
      <c r="B645" s="307" t="s">
        <v>1121</v>
      </c>
      <c r="C645" s="304"/>
      <c r="D645" s="304"/>
      <c r="E645" s="304"/>
      <c r="F645" s="297" t="str">
        <f t="shared" si="47"/>
        <v/>
      </c>
      <c r="G645" s="297" t="str">
        <f t="shared" si="48"/>
        <v/>
      </c>
      <c r="I645" s="344"/>
      <c r="J645" s="344"/>
      <c r="K645" s="344"/>
      <c r="L645" s="344"/>
      <c r="M645" s="344"/>
      <c r="N645" s="344"/>
      <c r="O645" s="344"/>
    </row>
    <row r="646" s="278" customFormat="1" ht="15" spans="1:15">
      <c r="A646" s="301" t="s">
        <v>1122</v>
      </c>
      <c r="B646" s="307" t="s">
        <v>1123</v>
      </c>
      <c r="C646" s="304"/>
      <c r="D646" s="304"/>
      <c r="E646" s="304"/>
      <c r="F646" s="297"/>
      <c r="G646" s="297"/>
      <c r="I646" s="344"/>
      <c r="J646" s="344"/>
      <c r="K646" s="344"/>
      <c r="L646" s="344"/>
      <c r="M646" s="344"/>
      <c r="N646" s="344"/>
      <c r="O646" s="344"/>
    </row>
    <row r="647" s="278" customFormat="1" ht="15" spans="1:15">
      <c r="A647" s="301" t="s">
        <v>1124</v>
      </c>
      <c r="B647" s="307" t="s">
        <v>51</v>
      </c>
      <c r="C647" s="304"/>
      <c r="D647" s="304"/>
      <c r="E647" s="304"/>
      <c r="F647" s="297" t="str">
        <f t="shared" si="47"/>
        <v/>
      </c>
      <c r="G647" s="297" t="str">
        <f t="shared" si="48"/>
        <v/>
      </c>
      <c r="I647" s="344"/>
      <c r="J647" s="344"/>
      <c r="K647" s="344"/>
      <c r="L647" s="344"/>
      <c r="M647" s="344"/>
      <c r="N647" s="344"/>
      <c r="O647" s="344"/>
    </row>
    <row r="648" s="278" customFormat="1" ht="15" spans="1:15">
      <c r="A648" s="301" t="s">
        <v>1125</v>
      </c>
      <c r="B648" s="307" t="s">
        <v>1126</v>
      </c>
      <c r="C648" s="304"/>
      <c r="D648" s="304">
        <v>515</v>
      </c>
      <c r="E648" s="304"/>
      <c r="F648" s="297" t="str">
        <f t="shared" si="47"/>
        <v/>
      </c>
      <c r="G648" s="297">
        <f t="shared" si="48"/>
        <v>0</v>
      </c>
      <c r="I648" s="344"/>
      <c r="J648" s="344"/>
      <c r="K648" s="344"/>
      <c r="L648" s="344"/>
      <c r="M648" s="344"/>
      <c r="N648" s="344"/>
      <c r="O648" s="344"/>
    </row>
    <row r="649" s="278" customFormat="1" ht="14.25" spans="1:15">
      <c r="A649" s="298" t="s">
        <v>1127</v>
      </c>
      <c r="B649" s="313" t="s">
        <v>1128</v>
      </c>
      <c r="C649" s="300"/>
      <c r="D649" s="300"/>
      <c r="E649" s="300"/>
      <c r="F649" s="297" t="str">
        <f t="shared" ref="F649:F682" si="49">IF(C649=0,"",ROUND(E649/C649*100,1))</f>
        <v/>
      </c>
      <c r="G649" s="297" t="str">
        <f t="shared" ref="G649:G682" si="50">IF(D649=0,"",ROUND(E649/D649*100,1))</f>
        <v/>
      </c>
      <c r="I649" s="344"/>
      <c r="J649" s="344"/>
      <c r="K649" s="344"/>
      <c r="L649" s="344"/>
      <c r="M649" s="344"/>
      <c r="N649" s="344"/>
      <c r="O649" s="344"/>
    </row>
    <row r="650" s="278" customFormat="1" ht="14.25" spans="1:15">
      <c r="A650" s="301" t="s">
        <v>1129</v>
      </c>
      <c r="B650" s="307" t="s">
        <v>1130</v>
      </c>
      <c r="C650" s="303"/>
      <c r="D650" s="303"/>
      <c r="E650" s="303"/>
      <c r="F650" s="297" t="str">
        <f t="shared" si="49"/>
        <v/>
      </c>
      <c r="G650" s="297" t="str">
        <f t="shared" si="50"/>
        <v/>
      </c>
      <c r="I650" s="344"/>
      <c r="J650" s="344"/>
      <c r="K650" s="344"/>
      <c r="L650" s="344"/>
      <c r="M650" s="344"/>
      <c r="N650" s="344"/>
      <c r="O650" s="344"/>
    </row>
    <row r="651" s="278" customFormat="1" ht="14.25" spans="1:15">
      <c r="A651" s="301" t="s">
        <v>1131</v>
      </c>
      <c r="B651" s="307" t="s">
        <v>1132</v>
      </c>
      <c r="C651" s="303"/>
      <c r="D651" s="303"/>
      <c r="E651" s="303"/>
      <c r="F651" s="297" t="str">
        <f t="shared" si="49"/>
        <v/>
      </c>
      <c r="G651" s="297" t="str">
        <f t="shared" si="50"/>
        <v/>
      </c>
      <c r="I651" s="344"/>
      <c r="J651" s="344"/>
      <c r="K651" s="344"/>
      <c r="L651" s="344"/>
      <c r="M651" s="344"/>
      <c r="N651" s="344"/>
      <c r="O651" s="344"/>
    </row>
    <row r="652" s="278" customFormat="1" ht="14.25" spans="1:15">
      <c r="A652" s="298" t="s">
        <v>1133</v>
      </c>
      <c r="B652" s="313" t="s">
        <v>1134</v>
      </c>
      <c r="C652" s="300">
        <f>SUM(C653)</f>
        <v>114</v>
      </c>
      <c r="D652" s="300">
        <f>SUM(D653)</f>
        <v>602</v>
      </c>
      <c r="E652" s="300">
        <f>SUM(E653)</f>
        <v>270</v>
      </c>
      <c r="F652" s="297">
        <f t="shared" si="49"/>
        <v>236.8</v>
      </c>
      <c r="G652" s="297">
        <f t="shared" si="50"/>
        <v>44.9</v>
      </c>
      <c r="I652" s="344"/>
      <c r="J652" s="344"/>
      <c r="K652" s="344"/>
      <c r="L652" s="344"/>
      <c r="M652" s="344"/>
      <c r="N652" s="344"/>
      <c r="O652" s="344"/>
    </row>
    <row r="653" s="278" customFormat="1" ht="15" spans="1:15">
      <c r="A653" s="301" t="s">
        <v>1135</v>
      </c>
      <c r="B653" s="307" t="s">
        <v>1136</v>
      </c>
      <c r="C653" s="304">
        <v>114</v>
      </c>
      <c r="D653" s="304">
        <v>602</v>
      </c>
      <c r="E653" s="304">
        <v>270</v>
      </c>
      <c r="F653" s="297">
        <f t="shared" si="49"/>
        <v>236.8</v>
      </c>
      <c r="G653" s="297">
        <f t="shared" si="50"/>
        <v>44.9</v>
      </c>
      <c r="I653" s="344"/>
      <c r="J653" s="344"/>
      <c r="K653" s="344"/>
      <c r="L653" s="344"/>
      <c r="M653" s="344"/>
      <c r="N653" s="344"/>
      <c r="O653" s="344"/>
    </row>
    <row r="654" s="278" customFormat="1" ht="14.25" spans="1:15">
      <c r="A654" s="295" t="s">
        <v>1137</v>
      </c>
      <c r="B654" s="296" t="s">
        <v>1138</v>
      </c>
      <c r="C654" s="324">
        <f>SUM(C655,C660,C675,C679,C691,C694,C698,C703,C707,C711,C714,C723,C725)</f>
        <v>27917</v>
      </c>
      <c r="D654" s="324">
        <f>SUM(D655,D660,D675,D679,D691,D694,D698,D703,D707,D711,D714,D723,D725)</f>
        <v>25922</v>
      </c>
      <c r="E654" s="324">
        <f>SUM(E655,E660,E675,E679,E691,E694,E698,E703,E707,E711,E714,E723,E725)</f>
        <v>19157</v>
      </c>
      <c r="F654" s="297">
        <f t="shared" si="49"/>
        <v>68.6</v>
      </c>
      <c r="G654" s="297">
        <f t="shared" si="50"/>
        <v>73.9</v>
      </c>
      <c r="I654" s="344"/>
      <c r="J654" s="344"/>
      <c r="K654" s="344"/>
      <c r="L654" s="344"/>
      <c r="M654" s="344"/>
      <c r="N654" s="344"/>
      <c r="O654" s="344"/>
    </row>
    <row r="655" s="278" customFormat="1" ht="14.25" spans="1:15">
      <c r="A655" s="298" t="s">
        <v>1139</v>
      </c>
      <c r="B655" s="313" t="s">
        <v>1140</v>
      </c>
      <c r="C655" s="300">
        <f>SUM(C656:C659)</f>
        <v>912</v>
      </c>
      <c r="D655" s="300">
        <f>SUM(D656:D659)</f>
        <v>1282</v>
      </c>
      <c r="E655" s="300">
        <f>SUM(E656:E659)</f>
        <v>3705</v>
      </c>
      <c r="F655" s="297">
        <f t="shared" si="49"/>
        <v>406.3</v>
      </c>
      <c r="G655" s="297">
        <f t="shared" si="50"/>
        <v>289</v>
      </c>
      <c r="I655" s="344"/>
      <c r="J655" s="344"/>
      <c r="K655" s="344"/>
      <c r="L655" s="344"/>
      <c r="M655" s="344"/>
      <c r="N655" s="344"/>
      <c r="O655" s="344"/>
    </row>
    <row r="656" s="278" customFormat="1" ht="15" spans="1:15">
      <c r="A656" s="301" t="s">
        <v>1141</v>
      </c>
      <c r="B656" s="307" t="s">
        <v>33</v>
      </c>
      <c r="C656" s="304">
        <v>376</v>
      </c>
      <c r="D656" s="304">
        <v>669</v>
      </c>
      <c r="E656" s="304">
        <v>1100</v>
      </c>
      <c r="F656" s="297">
        <f t="shared" si="49"/>
        <v>292.6</v>
      </c>
      <c r="G656" s="297">
        <f t="shared" si="50"/>
        <v>164.4</v>
      </c>
      <c r="I656" s="344"/>
      <c r="J656" s="344"/>
      <c r="K656" s="344"/>
      <c r="L656" s="344"/>
      <c r="M656" s="344"/>
      <c r="N656" s="344"/>
      <c r="O656" s="344"/>
    </row>
    <row r="657" s="278" customFormat="1" ht="15" spans="1:15">
      <c r="A657" s="301" t="s">
        <v>1142</v>
      </c>
      <c r="B657" s="307" t="s">
        <v>35</v>
      </c>
      <c r="C657" s="304">
        <v>136</v>
      </c>
      <c r="D657" s="304">
        <v>6</v>
      </c>
      <c r="E657" s="304">
        <v>1002</v>
      </c>
      <c r="F657" s="297">
        <f t="shared" si="49"/>
        <v>736.8</v>
      </c>
      <c r="G657" s="297">
        <f t="shared" si="50"/>
        <v>16700</v>
      </c>
      <c r="I657" s="344"/>
      <c r="J657" s="344"/>
      <c r="K657" s="344"/>
      <c r="L657" s="344"/>
      <c r="M657" s="344"/>
      <c r="N657" s="344"/>
      <c r="O657" s="344"/>
    </row>
    <row r="658" s="278" customFormat="1" ht="15" spans="1:15">
      <c r="A658" s="301" t="s">
        <v>1143</v>
      </c>
      <c r="B658" s="307" t="s">
        <v>37</v>
      </c>
      <c r="C658" s="304"/>
      <c r="D658" s="304"/>
      <c r="E658" s="304"/>
      <c r="F658" s="297" t="str">
        <f t="shared" si="49"/>
        <v/>
      </c>
      <c r="G658" s="297" t="str">
        <f t="shared" si="50"/>
        <v/>
      </c>
      <c r="I658" s="344"/>
      <c r="J658" s="344"/>
      <c r="K658" s="344"/>
      <c r="L658" s="344"/>
      <c r="M658" s="344"/>
      <c r="N658" s="344"/>
      <c r="O658" s="344"/>
    </row>
    <row r="659" s="278" customFormat="1" ht="15" spans="1:15">
      <c r="A659" s="301" t="s">
        <v>1144</v>
      </c>
      <c r="B659" s="307" t="s">
        <v>1145</v>
      </c>
      <c r="C659" s="304">
        <v>400</v>
      </c>
      <c r="D659" s="304">
        <v>607</v>
      </c>
      <c r="E659" s="304">
        <v>1603</v>
      </c>
      <c r="F659" s="297">
        <f t="shared" si="49"/>
        <v>400.8</v>
      </c>
      <c r="G659" s="297">
        <f t="shared" si="50"/>
        <v>264.1</v>
      </c>
      <c r="I659" s="344"/>
      <c r="J659" s="344"/>
      <c r="K659" s="344"/>
      <c r="L659" s="344"/>
      <c r="M659" s="344"/>
      <c r="N659" s="344"/>
      <c r="O659" s="344"/>
    </row>
    <row r="660" s="278" customFormat="1" ht="14.25" spans="1:15">
      <c r="A660" s="298" t="s">
        <v>1146</v>
      </c>
      <c r="B660" s="313" t="s">
        <v>1147</v>
      </c>
      <c r="C660" s="300">
        <f>SUM(C661:C674)</f>
        <v>1556</v>
      </c>
      <c r="D660" s="300">
        <f>SUM(D661:D674)</f>
        <v>682</v>
      </c>
      <c r="E660" s="300">
        <f>SUM(E661:E674)</f>
        <v>1425</v>
      </c>
      <c r="F660" s="297">
        <f t="shared" si="49"/>
        <v>91.6</v>
      </c>
      <c r="G660" s="297">
        <f t="shared" si="50"/>
        <v>208.9</v>
      </c>
      <c r="I660" s="344"/>
      <c r="J660" s="344"/>
      <c r="K660" s="344"/>
      <c r="L660" s="344"/>
      <c r="M660" s="344"/>
      <c r="N660" s="344"/>
      <c r="O660" s="344"/>
    </row>
    <row r="661" s="278" customFormat="1" ht="15" spans="1:15">
      <c r="A661" s="301" t="s">
        <v>1148</v>
      </c>
      <c r="B661" s="307" t="s">
        <v>1149</v>
      </c>
      <c r="C661" s="304">
        <v>895</v>
      </c>
      <c r="D661" s="304">
        <v>652</v>
      </c>
      <c r="E661" s="304">
        <v>1276</v>
      </c>
      <c r="F661" s="297">
        <f t="shared" si="49"/>
        <v>142.6</v>
      </c>
      <c r="G661" s="297">
        <f t="shared" si="50"/>
        <v>195.7</v>
      </c>
      <c r="I661" s="344"/>
      <c r="J661" s="344"/>
      <c r="K661" s="344"/>
      <c r="L661" s="344"/>
      <c r="M661" s="344"/>
      <c r="N661" s="344"/>
      <c r="O661" s="344"/>
    </row>
    <row r="662" s="278" customFormat="1" ht="15" spans="1:15">
      <c r="A662" s="301" t="s">
        <v>1150</v>
      </c>
      <c r="B662" s="307" t="s">
        <v>1151</v>
      </c>
      <c r="C662" s="304">
        <v>516</v>
      </c>
      <c r="D662" s="304"/>
      <c r="E662" s="304">
        <v>89</v>
      </c>
      <c r="F662" s="297">
        <f t="shared" si="49"/>
        <v>17.2</v>
      </c>
      <c r="G662" s="297" t="str">
        <f t="shared" si="50"/>
        <v/>
      </c>
      <c r="I662" s="344"/>
      <c r="J662" s="344"/>
      <c r="K662" s="344"/>
      <c r="L662" s="344"/>
      <c r="M662" s="344"/>
      <c r="N662" s="344"/>
      <c r="O662" s="344"/>
    </row>
    <row r="663" s="278" customFormat="1" ht="15" spans="1:15">
      <c r="A663" s="301" t="s">
        <v>1152</v>
      </c>
      <c r="B663" s="307" t="s">
        <v>1153</v>
      </c>
      <c r="C663" s="304"/>
      <c r="D663" s="304"/>
      <c r="E663" s="304"/>
      <c r="F663" s="297" t="str">
        <f t="shared" si="49"/>
        <v/>
      </c>
      <c r="G663" s="297" t="str">
        <f t="shared" si="50"/>
        <v/>
      </c>
      <c r="I663" s="344"/>
      <c r="J663" s="344"/>
      <c r="K663" s="344"/>
      <c r="L663" s="344"/>
      <c r="M663" s="344"/>
      <c r="N663" s="344"/>
      <c r="O663" s="344"/>
    </row>
    <row r="664" s="278" customFormat="1" ht="15" spans="1:15">
      <c r="A664" s="301" t="s">
        <v>1154</v>
      </c>
      <c r="B664" s="307" t="s">
        <v>1155</v>
      </c>
      <c r="C664" s="304"/>
      <c r="D664" s="304"/>
      <c r="E664" s="304"/>
      <c r="F664" s="297" t="str">
        <f t="shared" si="49"/>
        <v/>
      </c>
      <c r="G664" s="297" t="str">
        <f t="shared" si="50"/>
        <v/>
      </c>
      <c r="I664" s="344"/>
      <c r="J664" s="344"/>
      <c r="K664" s="344"/>
      <c r="L664" s="344"/>
      <c r="M664" s="344"/>
      <c r="N664" s="344"/>
      <c r="O664" s="344"/>
    </row>
    <row r="665" s="278" customFormat="1" ht="15" spans="1:15">
      <c r="A665" s="301" t="s">
        <v>1156</v>
      </c>
      <c r="B665" s="307" t="s">
        <v>1157</v>
      </c>
      <c r="C665" s="304"/>
      <c r="D665" s="304"/>
      <c r="E665" s="304"/>
      <c r="F665" s="297" t="str">
        <f t="shared" si="49"/>
        <v/>
      </c>
      <c r="G665" s="297" t="str">
        <f t="shared" si="50"/>
        <v/>
      </c>
      <c r="I665" s="344"/>
      <c r="J665" s="344"/>
      <c r="K665" s="344"/>
      <c r="L665" s="344"/>
      <c r="M665" s="344"/>
      <c r="N665" s="344"/>
      <c r="O665" s="344"/>
    </row>
    <row r="666" s="278" customFormat="1" ht="15" spans="1:15">
      <c r="A666" s="301" t="s">
        <v>1158</v>
      </c>
      <c r="B666" s="307" t="s">
        <v>1159</v>
      </c>
      <c r="C666" s="304"/>
      <c r="D666" s="304"/>
      <c r="E666" s="304"/>
      <c r="F666" s="297" t="str">
        <f t="shared" si="49"/>
        <v/>
      </c>
      <c r="G666" s="297" t="str">
        <f t="shared" si="50"/>
        <v/>
      </c>
      <c r="I666" s="344"/>
      <c r="J666" s="344"/>
      <c r="K666" s="344"/>
      <c r="L666" s="344"/>
      <c r="M666" s="344"/>
      <c r="N666" s="344"/>
      <c r="O666" s="344"/>
    </row>
    <row r="667" s="278" customFormat="1" ht="15" spans="1:15">
      <c r="A667" s="301" t="s">
        <v>1160</v>
      </c>
      <c r="B667" s="307" t="s">
        <v>1161</v>
      </c>
      <c r="C667" s="304"/>
      <c r="D667" s="304"/>
      <c r="E667" s="304"/>
      <c r="F667" s="297" t="str">
        <f t="shared" si="49"/>
        <v/>
      </c>
      <c r="G667" s="297" t="str">
        <f t="shared" si="50"/>
        <v/>
      </c>
      <c r="I667" s="344"/>
      <c r="J667" s="344"/>
      <c r="K667" s="344"/>
      <c r="L667" s="344"/>
      <c r="M667" s="344"/>
      <c r="N667" s="344"/>
      <c r="O667" s="344"/>
    </row>
    <row r="668" s="278" customFormat="1" ht="15" spans="1:15">
      <c r="A668" s="301" t="s">
        <v>1162</v>
      </c>
      <c r="B668" s="307" t="s">
        <v>1163</v>
      </c>
      <c r="C668" s="304"/>
      <c r="D668" s="304"/>
      <c r="E668" s="304"/>
      <c r="F668" s="297" t="str">
        <f t="shared" si="49"/>
        <v/>
      </c>
      <c r="G668" s="297" t="str">
        <f t="shared" si="50"/>
        <v/>
      </c>
      <c r="I668" s="344"/>
      <c r="J668" s="344"/>
      <c r="K668" s="344"/>
      <c r="L668" s="344"/>
      <c r="M668" s="344"/>
      <c r="N668" s="344"/>
      <c r="O668" s="344"/>
    </row>
    <row r="669" s="278" customFormat="1" ht="15" spans="1:15">
      <c r="A669" s="301" t="s">
        <v>1164</v>
      </c>
      <c r="B669" s="307" t="s">
        <v>1165</v>
      </c>
      <c r="C669" s="304"/>
      <c r="D669" s="304"/>
      <c r="E669" s="304"/>
      <c r="F669" s="297" t="str">
        <f t="shared" si="49"/>
        <v/>
      </c>
      <c r="G669" s="297" t="str">
        <f t="shared" si="50"/>
        <v/>
      </c>
      <c r="I669" s="344"/>
      <c r="J669" s="344"/>
      <c r="K669" s="344"/>
      <c r="L669" s="344"/>
      <c r="M669" s="344"/>
      <c r="N669" s="344"/>
      <c r="O669" s="344"/>
    </row>
    <row r="670" s="278" customFormat="1" ht="15" spans="1:15">
      <c r="A670" s="301" t="s">
        <v>1166</v>
      </c>
      <c r="B670" s="307" t="s">
        <v>1167</v>
      </c>
      <c r="C670" s="304"/>
      <c r="D670" s="304"/>
      <c r="E670" s="304"/>
      <c r="F670" s="297" t="str">
        <f t="shared" si="49"/>
        <v/>
      </c>
      <c r="G670" s="297" t="str">
        <f t="shared" si="50"/>
        <v/>
      </c>
      <c r="I670" s="344"/>
      <c r="J670" s="344"/>
      <c r="K670" s="344"/>
      <c r="L670" s="344"/>
      <c r="M670" s="344"/>
      <c r="N670" s="344"/>
      <c r="O670" s="344"/>
    </row>
    <row r="671" s="278" customFormat="1" ht="15" spans="1:15">
      <c r="A671" s="301" t="s">
        <v>1168</v>
      </c>
      <c r="B671" s="307" t="s">
        <v>1169</v>
      </c>
      <c r="C671" s="304"/>
      <c r="D671" s="304"/>
      <c r="E671" s="304"/>
      <c r="F671" s="297" t="str">
        <f t="shared" si="49"/>
        <v/>
      </c>
      <c r="G671" s="297" t="str">
        <f t="shared" si="50"/>
        <v/>
      </c>
      <c r="I671" s="344"/>
      <c r="J671" s="344"/>
      <c r="K671" s="344"/>
      <c r="L671" s="344"/>
      <c r="M671" s="344"/>
      <c r="N671" s="344"/>
      <c r="O671" s="344"/>
    </row>
    <row r="672" s="278" customFormat="1" ht="15" spans="1:15">
      <c r="A672" s="301" t="s">
        <v>1170</v>
      </c>
      <c r="B672" s="307" t="s">
        <v>1171</v>
      </c>
      <c r="C672" s="304"/>
      <c r="D672" s="304"/>
      <c r="E672" s="304"/>
      <c r="F672" s="297" t="str">
        <f t="shared" si="49"/>
        <v/>
      </c>
      <c r="G672" s="297" t="str">
        <f t="shared" si="50"/>
        <v/>
      </c>
      <c r="I672" s="344"/>
      <c r="J672" s="344"/>
      <c r="K672" s="344"/>
      <c r="L672" s="344"/>
      <c r="M672" s="344"/>
      <c r="N672" s="344"/>
      <c r="O672" s="344"/>
    </row>
    <row r="673" s="278" customFormat="1" ht="15" spans="1:15">
      <c r="A673" s="301" t="s">
        <v>1172</v>
      </c>
      <c r="B673" s="307" t="s">
        <v>1173</v>
      </c>
      <c r="C673" s="304"/>
      <c r="D673" s="304"/>
      <c r="E673" s="304"/>
      <c r="F673" s="297" t="str">
        <f t="shared" si="49"/>
        <v/>
      </c>
      <c r="G673" s="297" t="str">
        <f t="shared" si="50"/>
        <v/>
      </c>
      <c r="I673" s="344"/>
      <c r="J673" s="344"/>
      <c r="K673" s="344"/>
      <c r="L673" s="344"/>
      <c r="M673" s="344"/>
      <c r="N673" s="344"/>
      <c r="O673" s="344"/>
    </row>
    <row r="674" s="278" customFormat="1" ht="15" spans="1:15">
      <c r="A674" s="301" t="s">
        <v>1174</v>
      </c>
      <c r="B674" s="307" t="s">
        <v>1175</v>
      </c>
      <c r="C674" s="304">
        <v>145</v>
      </c>
      <c r="D674" s="304">
        <v>30</v>
      </c>
      <c r="E674" s="304">
        <v>60</v>
      </c>
      <c r="F674" s="297">
        <f t="shared" si="49"/>
        <v>41.4</v>
      </c>
      <c r="G674" s="297">
        <f t="shared" si="50"/>
        <v>200</v>
      </c>
      <c r="I674" s="344"/>
      <c r="J674" s="344"/>
      <c r="K674" s="344"/>
      <c r="L674" s="344"/>
      <c r="M674" s="344"/>
      <c r="N674" s="344"/>
      <c r="O674" s="344"/>
    </row>
    <row r="675" s="278" customFormat="1" ht="14.25" spans="1:15">
      <c r="A675" s="298" t="s">
        <v>1176</v>
      </c>
      <c r="B675" s="313" t="s">
        <v>1177</v>
      </c>
      <c r="C675" s="300">
        <f>SUM(C676:C678)</f>
        <v>951</v>
      </c>
      <c r="D675" s="300">
        <f>SUM(D676:D678)</f>
        <v>798</v>
      </c>
      <c r="E675" s="300">
        <f>SUM(E676:E678)</f>
        <v>250</v>
      </c>
      <c r="F675" s="297">
        <f t="shared" si="49"/>
        <v>26.3</v>
      </c>
      <c r="G675" s="297">
        <f t="shared" si="50"/>
        <v>31.3</v>
      </c>
      <c r="I675" s="344"/>
      <c r="J675" s="344"/>
      <c r="K675" s="344"/>
      <c r="L675" s="344"/>
      <c r="M675" s="344"/>
      <c r="N675" s="344"/>
      <c r="O675" s="344"/>
    </row>
    <row r="676" s="278" customFormat="1" ht="15" spans="1:15">
      <c r="A676" s="301" t="s">
        <v>1178</v>
      </c>
      <c r="B676" s="307" t="s">
        <v>1179</v>
      </c>
      <c r="C676" s="304"/>
      <c r="D676" s="304"/>
      <c r="E676" s="304"/>
      <c r="F676" s="297" t="str">
        <f t="shared" si="49"/>
        <v/>
      </c>
      <c r="G676" s="297" t="str">
        <f t="shared" si="50"/>
        <v/>
      </c>
      <c r="I676" s="344"/>
      <c r="J676" s="344"/>
      <c r="K676" s="344"/>
      <c r="L676" s="344"/>
      <c r="M676" s="344"/>
      <c r="N676" s="344"/>
      <c r="O676" s="344"/>
    </row>
    <row r="677" s="278" customFormat="1" ht="15" spans="1:15">
      <c r="A677" s="301" t="s">
        <v>1180</v>
      </c>
      <c r="B677" s="307" t="s">
        <v>1181</v>
      </c>
      <c r="C677" s="304">
        <v>497</v>
      </c>
      <c r="D677" s="304">
        <v>215</v>
      </c>
      <c r="E677" s="304"/>
      <c r="F677" s="297">
        <f t="shared" si="49"/>
        <v>0</v>
      </c>
      <c r="G677" s="297">
        <f t="shared" si="50"/>
        <v>0</v>
      </c>
      <c r="I677" s="344"/>
      <c r="J677" s="344"/>
      <c r="K677" s="344"/>
      <c r="L677" s="344"/>
      <c r="M677" s="344"/>
      <c r="N677" s="344"/>
      <c r="O677" s="344"/>
    </row>
    <row r="678" s="278" customFormat="1" ht="15" spans="1:15">
      <c r="A678" s="301" t="s">
        <v>1182</v>
      </c>
      <c r="B678" s="307" t="s">
        <v>1183</v>
      </c>
      <c r="C678" s="304">
        <v>454</v>
      </c>
      <c r="D678" s="304">
        <v>583</v>
      </c>
      <c r="E678" s="304">
        <v>250</v>
      </c>
      <c r="F678" s="297">
        <f t="shared" si="49"/>
        <v>55.1</v>
      </c>
      <c r="G678" s="297">
        <f t="shared" si="50"/>
        <v>42.9</v>
      </c>
      <c r="I678" s="344"/>
      <c r="J678" s="344"/>
      <c r="K678" s="344"/>
      <c r="L678" s="344"/>
      <c r="M678" s="344"/>
      <c r="N678" s="344"/>
      <c r="O678" s="344"/>
    </row>
    <row r="679" s="278" customFormat="1" ht="14.25" spans="1:15">
      <c r="A679" s="298" t="s">
        <v>1184</v>
      </c>
      <c r="B679" s="313" t="s">
        <v>1185</v>
      </c>
      <c r="C679" s="300">
        <f>SUM(C680:C690)</f>
        <v>8706</v>
      </c>
      <c r="D679" s="300">
        <f>SUM(D680:D690)</f>
        <v>8671</v>
      </c>
      <c r="E679" s="300">
        <f>SUM(E680:E690)</f>
        <v>6598</v>
      </c>
      <c r="F679" s="297">
        <f t="shared" si="49"/>
        <v>75.8</v>
      </c>
      <c r="G679" s="297">
        <f t="shared" si="50"/>
        <v>76.1</v>
      </c>
      <c r="I679" s="344"/>
      <c r="J679" s="344"/>
      <c r="K679" s="344"/>
      <c r="L679" s="344"/>
      <c r="M679" s="344"/>
      <c r="N679" s="344"/>
      <c r="O679" s="344"/>
    </row>
    <row r="680" s="278" customFormat="1" ht="15" spans="1:15">
      <c r="A680" s="301" t="s">
        <v>1186</v>
      </c>
      <c r="B680" s="307" t="s">
        <v>1187</v>
      </c>
      <c r="C680" s="304">
        <v>1107</v>
      </c>
      <c r="D680" s="304">
        <v>891</v>
      </c>
      <c r="E680" s="304">
        <v>800</v>
      </c>
      <c r="F680" s="297">
        <f t="shared" si="49"/>
        <v>72.3</v>
      </c>
      <c r="G680" s="297">
        <f t="shared" si="50"/>
        <v>89.8</v>
      </c>
      <c r="I680" s="344"/>
      <c r="J680" s="344"/>
      <c r="K680" s="344"/>
      <c r="L680" s="344"/>
      <c r="M680" s="344"/>
      <c r="N680" s="344"/>
      <c r="O680" s="344"/>
    </row>
    <row r="681" s="278" customFormat="1" ht="15" spans="1:15">
      <c r="A681" s="301" t="s">
        <v>1188</v>
      </c>
      <c r="B681" s="307" t="s">
        <v>1189</v>
      </c>
      <c r="C681" s="304">
        <v>231</v>
      </c>
      <c r="D681" s="304">
        <v>203</v>
      </c>
      <c r="E681" s="304">
        <v>203</v>
      </c>
      <c r="F681" s="297">
        <f t="shared" si="49"/>
        <v>87.9</v>
      </c>
      <c r="G681" s="297">
        <f t="shared" si="50"/>
        <v>100</v>
      </c>
      <c r="I681" s="344"/>
      <c r="J681" s="344"/>
      <c r="K681" s="344"/>
      <c r="L681" s="344"/>
      <c r="M681" s="344"/>
      <c r="N681" s="344"/>
      <c r="O681" s="344"/>
    </row>
    <row r="682" s="278" customFormat="1" ht="15" spans="1:15">
      <c r="A682" s="301" t="s">
        <v>1190</v>
      </c>
      <c r="B682" s="307" t="s">
        <v>1191</v>
      </c>
      <c r="C682" s="304">
        <v>1121</v>
      </c>
      <c r="D682" s="304">
        <v>507</v>
      </c>
      <c r="E682" s="304">
        <v>500</v>
      </c>
      <c r="F682" s="297">
        <f t="shared" si="49"/>
        <v>44.6</v>
      </c>
      <c r="G682" s="297">
        <f t="shared" si="50"/>
        <v>98.6</v>
      </c>
      <c r="I682" s="344"/>
      <c r="J682" s="344"/>
      <c r="K682" s="344"/>
      <c r="L682" s="344"/>
      <c r="M682" s="344"/>
      <c r="N682" s="344"/>
      <c r="O682" s="344"/>
    </row>
    <row r="683" s="278" customFormat="1" ht="15" spans="1:15">
      <c r="A683" s="301" t="s">
        <v>1192</v>
      </c>
      <c r="B683" s="307" t="s">
        <v>1193</v>
      </c>
      <c r="C683" s="304"/>
      <c r="D683" s="304"/>
      <c r="E683" s="304"/>
      <c r="F683" s="297" t="str">
        <f t="shared" ref="F683:F690" si="51">IF(C683=0,"",ROUND(E683/C683*100,1))</f>
        <v/>
      </c>
      <c r="G683" s="297" t="str">
        <f t="shared" ref="G683:G690" si="52">IF(D683=0,"",ROUND(E683/D683*100,1))</f>
        <v/>
      </c>
      <c r="I683" s="344"/>
      <c r="J683" s="344"/>
      <c r="K683" s="344"/>
      <c r="L683" s="344"/>
      <c r="M683" s="344"/>
      <c r="N683" s="344"/>
      <c r="O683" s="344"/>
    </row>
    <row r="684" s="278" customFormat="1" ht="15" spans="1:15">
      <c r="A684" s="301" t="s">
        <v>1194</v>
      </c>
      <c r="B684" s="307" t="s">
        <v>1195</v>
      </c>
      <c r="C684" s="304"/>
      <c r="D684" s="304"/>
      <c r="E684" s="304"/>
      <c r="F684" s="297" t="str">
        <f t="shared" si="51"/>
        <v/>
      </c>
      <c r="G684" s="297" t="str">
        <f t="shared" si="52"/>
        <v/>
      </c>
      <c r="I684" s="344"/>
      <c r="J684" s="344"/>
      <c r="K684" s="344"/>
      <c r="L684" s="344"/>
      <c r="M684" s="344"/>
      <c r="N684" s="344"/>
      <c r="O684" s="344"/>
    </row>
    <row r="685" s="278" customFormat="1" ht="15" spans="1:15">
      <c r="A685" s="301" t="s">
        <v>1196</v>
      </c>
      <c r="B685" s="307" t="s">
        <v>1197</v>
      </c>
      <c r="C685" s="304"/>
      <c r="D685" s="304"/>
      <c r="E685" s="304"/>
      <c r="F685" s="297" t="str">
        <f t="shared" si="51"/>
        <v/>
      </c>
      <c r="G685" s="297" t="str">
        <f t="shared" si="52"/>
        <v/>
      </c>
      <c r="I685" s="344"/>
      <c r="J685" s="344"/>
      <c r="K685" s="344"/>
      <c r="L685" s="344"/>
      <c r="M685" s="344"/>
      <c r="N685" s="344"/>
      <c r="O685" s="344"/>
    </row>
    <row r="686" s="278" customFormat="1" ht="15" spans="1:15">
      <c r="A686" s="301" t="s">
        <v>1198</v>
      </c>
      <c r="B686" s="307" t="s">
        <v>1199</v>
      </c>
      <c r="C686" s="304"/>
      <c r="D686" s="304"/>
      <c r="E686" s="304"/>
      <c r="F686" s="297" t="str">
        <f t="shared" si="51"/>
        <v/>
      </c>
      <c r="G686" s="297" t="str">
        <f t="shared" si="52"/>
        <v/>
      </c>
      <c r="I686" s="344"/>
      <c r="J686" s="344"/>
      <c r="K686" s="344"/>
      <c r="L686" s="344"/>
      <c r="M686" s="344"/>
      <c r="N686" s="344"/>
      <c r="O686" s="344"/>
    </row>
    <row r="687" s="278" customFormat="1" ht="15" spans="1:15">
      <c r="A687" s="301" t="s">
        <v>1200</v>
      </c>
      <c r="B687" s="307" t="s">
        <v>1201</v>
      </c>
      <c r="C687" s="304">
        <v>4885</v>
      </c>
      <c r="D687" s="304">
        <v>6305</v>
      </c>
      <c r="E687" s="304">
        <v>4000</v>
      </c>
      <c r="F687" s="297">
        <f t="shared" si="51"/>
        <v>81.9</v>
      </c>
      <c r="G687" s="297">
        <f t="shared" si="52"/>
        <v>63.4</v>
      </c>
      <c r="I687" s="344"/>
      <c r="J687" s="344"/>
      <c r="K687" s="344"/>
      <c r="L687" s="344"/>
      <c r="M687" s="344"/>
      <c r="N687" s="344"/>
      <c r="O687" s="344"/>
    </row>
    <row r="688" s="278" customFormat="1" ht="15" spans="1:15">
      <c r="A688" s="301" t="s">
        <v>1202</v>
      </c>
      <c r="B688" s="307" t="s">
        <v>1203</v>
      </c>
      <c r="C688" s="304">
        <v>165</v>
      </c>
      <c r="D688" s="304">
        <v>223</v>
      </c>
      <c r="E688" s="304">
        <v>165</v>
      </c>
      <c r="F688" s="297">
        <f t="shared" si="51"/>
        <v>100</v>
      </c>
      <c r="G688" s="297">
        <f t="shared" si="52"/>
        <v>74</v>
      </c>
      <c r="I688" s="344"/>
      <c r="J688" s="344"/>
      <c r="K688" s="344"/>
      <c r="L688" s="344"/>
      <c r="M688" s="344"/>
      <c r="N688" s="344"/>
      <c r="O688" s="344"/>
    </row>
    <row r="689" s="278" customFormat="1" ht="15" spans="1:15">
      <c r="A689" s="301" t="s">
        <v>1204</v>
      </c>
      <c r="B689" s="307" t="s">
        <v>1205</v>
      </c>
      <c r="C689" s="304"/>
      <c r="D689" s="304"/>
      <c r="E689" s="304"/>
      <c r="F689" s="297" t="str">
        <f t="shared" si="51"/>
        <v/>
      </c>
      <c r="G689" s="297" t="str">
        <f t="shared" si="52"/>
        <v/>
      </c>
      <c r="I689" s="344"/>
      <c r="J689" s="344"/>
      <c r="K689" s="344"/>
      <c r="L689" s="344"/>
      <c r="M689" s="344"/>
      <c r="N689" s="344"/>
      <c r="O689" s="344"/>
    </row>
    <row r="690" s="278" customFormat="1" ht="15" spans="1:15">
      <c r="A690" s="301" t="s">
        <v>1206</v>
      </c>
      <c r="B690" s="307" t="s">
        <v>1207</v>
      </c>
      <c r="C690" s="304">
        <v>1197</v>
      </c>
      <c r="D690" s="304">
        <v>542</v>
      </c>
      <c r="E690" s="304">
        <v>930</v>
      </c>
      <c r="F690" s="297">
        <f t="shared" si="51"/>
        <v>77.7</v>
      </c>
      <c r="G690" s="297">
        <f t="shared" si="52"/>
        <v>171.6</v>
      </c>
      <c r="I690" s="344"/>
      <c r="J690" s="344"/>
      <c r="K690" s="344"/>
      <c r="L690" s="344"/>
      <c r="M690" s="344"/>
      <c r="N690" s="344"/>
      <c r="O690" s="344"/>
    </row>
    <row r="691" s="278" customFormat="1" ht="14.25" spans="1:15">
      <c r="A691" s="298" t="s">
        <v>1208</v>
      </c>
      <c r="B691" s="313" t="s">
        <v>1209</v>
      </c>
      <c r="C691" s="300">
        <f>SUM(C692:C693)</f>
        <v>0</v>
      </c>
      <c r="D691" s="300"/>
      <c r="E691" s="300"/>
      <c r="F691" s="297"/>
      <c r="G691" s="297"/>
      <c r="I691" s="344"/>
      <c r="J691" s="344"/>
      <c r="K691" s="344"/>
      <c r="L691" s="344"/>
      <c r="M691" s="344"/>
      <c r="N691" s="344"/>
      <c r="O691" s="344"/>
    </row>
    <row r="692" s="278" customFormat="1" ht="14.25" spans="1:15">
      <c r="A692" s="301" t="s">
        <v>1210</v>
      </c>
      <c r="B692" s="307" t="s">
        <v>1211</v>
      </c>
      <c r="C692" s="303"/>
      <c r="D692" s="303"/>
      <c r="E692" s="303"/>
      <c r="F692" s="297"/>
      <c r="G692" s="297"/>
      <c r="I692" s="344"/>
      <c r="J692" s="344"/>
      <c r="K692" s="344"/>
      <c r="L692" s="344"/>
      <c r="M692" s="344"/>
      <c r="N692" s="344"/>
      <c r="O692" s="344"/>
    </row>
    <row r="693" s="278" customFormat="1" ht="14.25" spans="1:15">
      <c r="A693" s="301" t="s">
        <v>1212</v>
      </c>
      <c r="B693" s="307" t="s">
        <v>1213</v>
      </c>
      <c r="C693" s="303"/>
      <c r="D693" s="303"/>
      <c r="E693" s="303"/>
      <c r="F693" s="297"/>
      <c r="G693" s="297"/>
      <c r="I693" s="344"/>
      <c r="J693" s="344"/>
      <c r="K693" s="344"/>
      <c r="L693" s="344"/>
      <c r="M693" s="344"/>
      <c r="N693" s="344"/>
      <c r="O693" s="344"/>
    </row>
    <row r="694" s="278" customFormat="1" ht="14.25" spans="1:15">
      <c r="A694" s="298" t="s">
        <v>1214</v>
      </c>
      <c r="B694" s="313" t="s">
        <v>1215</v>
      </c>
      <c r="C694" s="300">
        <f>SUM(C695:C697)</f>
        <v>709</v>
      </c>
      <c r="D694" s="300">
        <f>SUM(D695:D697)</f>
        <v>662</v>
      </c>
      <c r="E694" s="300">
        <f>SUM(E695:E697)</f>
        <v>569</v>
      </c>
      <c r="F694" s="297">
        <f t="shared" ref="F694:F699" si="53">IF(C694=0,"",ROUND(E694/C694*100,1))</f>
        <v>80.3</v>
      </c>
      <c r="G694" s="297">
        <f t="shared" ref="G694:G699" si="54">IF(D694=0,"",ROUND(E694/D694*100,1))</f>
        <v>86</v>
      </c>
      <c r="I694" s="344"/>
      <c r="J694" s="344"/>
      <c r="K694" s="344"/>
      <c r="L694" s="344"/>
      <c r="M694" s="344"/>
      <c r="N694" s="344"/>
      <c r="O694" s="344"/>
    </row>
    <row r="695" s="278" customFormat="1" ht="15" spans="1:15">
      <c r="A695" s="301" t="s">
        <v>1216</v>
      </c>
      <c r="B695" s="307" t="s">
        <v>1217</v>
      </c>
      <c r="C695" s="304"/>
      <c r="D695" s="304">
        <v>154</v>
      </c>
      <c r="E695" s="304">
        <v>156</v>
      </c>
      <c r="F695" s="297" t="str">
        <f t="shared" si="53"/>
        <v/>
      </c>
      <c r="G695" s="297">
        <f t="shared" si="54"/>
        <v>101.3</v>
      </c>
      <c r="I695" s="344"/>
      <c r="J695" s="344"/>
      <c r="K695" s="344"/>
      <c r="L695" s="344"/>
      <c r="M695" s="344"/>
      <c r="N695" s="344"/>
      <c r="O695" s="344"/>
    </row>
    <row r="696" s="278" customFormat="1" ht="15" spans="1:15">
      <c r="A696" s="301" t="s">
        <v>1218</v>
      </c>
      <c r="B696" s="307" t="s">
        <v>1219</v>
      </c>
      <c r="C696" s="304">
        <v>284</v>
      </c>
      <c r="D696" s="304">
        <v>472</v>
      </c>
      <c r="E696" s="304">
        <v>284</v>
      </c>
      <c r="F696" s="297">
        <f t="shared" si="53"/>
        <v>100</v>
      </c>
      <c r="G696" s="297">
        <f t="shared" si="54"/>
        <v>60.2</v>
      </c>
      <c r="I696" s="344"/>
      <c r="J696" s="344"/>
      <c r="K696" s="344"/>
      <c r="L696" s="344"/>
      <c r="M696" s="344"/>
      <c r="N696" s="344"/>
      <c r="O696" s="344"/>
    </row>
    <row r="697" s="278" customFormat="1" ht="15" spans="1:15">
      <c r="A697" s="301" t="s">
        <v>1220</v>
      </c>
      <c r="B697" s="307" t="s">
        <v>1221</v>
      </c>
      <c r="C697" s="304">
        <v>425</v>
      </c>
      <c r="D697" s="304">
        <v>36</v>
      </c>
      <c r="E697" s="304">
        <v>129</v>
      </c>
      <c r="F697" s="297">
        <f t="shared" si="53"/>
        <v>30.4</v>
      </c>
      <c r="G697" s="297">
        <f t="shared" si="54"/>
        <v>358.3</v>
      </c>
      <c r="I697" s="344"/>
      <c r="J697" s="344"/>
      <c r="K697" s="344"/>
      <c r="L697" s="344"/>
      <c r="M697" s="344"/>
      <c r="N697" s="344"/>
      <c r="O697" s="344"/>
    </row>
    <row r="698" s="278" customFormat="1" ht="14.25" spans="1:15">
      <c r="A698" s="298" t="s">
        <v>1222</v>
      </c>
      <c r="B698" s="313" t="s">
        <v>1223</v>
      </c>
      <c r="C698" s="300">
        <f>SUM(C699:C702)</f>
        <v>5799</v>
      </c>
      <c r="D698" s="300">
        <f>SUM(D699:D702)</f>
        <v>5931</v>
      </c>
      <c r="E698" s="300">
        <f>SUM(E699:E702)</f>
        <v>0</v>
      </c>
      <c r="F698" s="297">
        <f t="shared" si="53"/>
        <v>0</v>
      </c>
      <c r="G698" s="297">
        <f t="shared" si="54"/>
        <v>0</v>
      </c>
      <c r="I698" s="344"/>
      <c r="J698" s="344"/>
      <c r="K698" s="344"/>
      <c r="L698" s="344"/>
      <c r="M698" s="344"/>
      <c r="N698" s="344"/>
      <c r="O698" s="344"/>
    </row>
    <row r="699" s="278" customFormat="1" ht="15" spans="1:15">
      <c r="A699" s="301" t="s">
        <v>1224</v>
      </c>
      <c r="B699" s="307" t="s">
        <v>1225</v>
      </c>
      <c r="C699" s="304">
        <v>2200</v>
      </c>
      <c r="D699" s="304">
        <v>1410</v>
      </c>
      <c r="E699" s="304"/>
      <c r="F699" s="297">
        <f t="shared" si="53"/>
        <v>0</v>
      </c>
      <c r="G699" s="297">
        <f t="shared" si="54"/>
        <v>0</v>
      </c>
      <c r="I699" s="344"/>
      <c r="J699" s="344"/>
      <c r="K699" s="344"/>
      <c r="L699" s="344"/>
      <c r="M699" s="344"/>
      <c r="N699" s="344"/>
      <c r="O699" s="344"/>
    </row>
    <row r="700" s="278" customFormat="1" ht="15" spans="1:15">
      <c r="A700" s="301" t="s">
        <v>1226</v>
      </c>
      <c r="B700" s="307" t="s">
        <v>1227</v>
      </c>
      <c r="C700" s="304">
        <v>3072</v>
      </c>
      <c r="D700" s="304">
        <v>3480</v>
      </c>
      <c r="E700" s="304"/>
      <c r="F700" s="297">
        <f t="shared" ref="F700:F705" si="55">IF(C700=0,"",ROUND(E700/C700*100,1))</f>
        <v>0</v>
      </c>
      <c r="G700" s="297">
        <f t="shared" ref="G700:G705" si="56">IF(D700=0,"",ROUND(E700/D700*100,1))</f>
        <v>0</v>
      </c>
      <c r="I700" s="344"/>
      <c r="J700" s="344"/>
      <c r="K700" s="344"/>
      <c r="L700" s="344"/>
      <c r="M700" s="344"/>
      <c r="N700" s="344"/>
      <c r="O700" s="344"/>
    </row>
    <row r="701" s="278" customFormat="1" ht="15" spans="1:15">
      <c r="A701" s="301" t="s">
        <v>1228</v>
      </c>
      <c r="B701" s="307" t="s">
        <v>1229</v>
      </c>
      <c r="C701" s="304"/>
      <c r="D701" s="304"/>
      <c r="E701" s="304"/>
      <c r="F701" s="297" t="str">
        <f t="shared" si="55"/>
        <v/>
      </c>
      <c r="G701" s="297" t="str">
        <f t="shared" si="56"/>
        <v/>
      </c>
      <c r="I701" s="344"/>
      <c r="J701" s="344"/>
      <c r="K701" s="344"/>
      <c r="L701" s="344"/>
      <c r="M701" s="344"/>
      <c r="N701" s="344"/>
      <c r="O701" s="344"/>
    </row>
    <row r="702" s="278" customFormat="1" ht="15" spans="1:15">
      <c r="A702" s="301" t="s">
        <v>1230</v>
      </c>
      <c r="B702" s="307" t="s">
        <v>1231</v>
      </c>
      <c r="C702" s="304">
        <v>527</v>
      </c>
      <c r="D702" s="304">
        <v>1041</v>
      </c>
      <c r="E702" s="304"/>
      <c r="F702" s="297">
        <f t="shared" si="55"/>
        <v>0</v>
      </c>
      <c r="G702" s="297">
        <f t="shared" si="56"/>
        <v>0</v>
      </c>
      <c r="I702" s="344"/>
      <c r="J702" s="344"/>
      <c r="K702" s="344"/>
      <c r="L702" s="344"/>
      <c r="M702" s="344"/>
      <c r="N702" s="344"/>
      <c r="O702" s="344"/>
    </row>
    <row r="703" s="278" customFormat="1" ht="14.25" spans="1:15">
      <c r="A703" s="298" t="s">
        <v>1232</v>
      </c>
      <c r="B703" s="313" t="s">
        <v>1233</v>
      </c>
      <c r="C703" s="300">
        <f>SUM(C704:C706)</f>
        <v>4008</v>
      </c>
      <c r="D703" s="300">
        <f>SUM(D704:D706)</f>
        <v>2558</v>
      </c>
      <c r="E703" s="300">
        <f>SUM(E704:E706)</f>
        <v>0</v>
      </c>
      <c r="F703" s="297"/>
      <c r="G703" s="297"/>
      <c r="I703" s="344"/>
      <c r="J703" s="344"/>
      <c r="K703" s="344"/>
      <c r="L703" s="344"/>
      <c r="M703" s="344"/>
      <c r="N703" s="344"/>
      <c r="O703" s="344"/>
    </row>
    <row r="704" s="278" customFormat="1" ht="15" spans="1:15">
      <c r="A704" s="301" t="s">
        <v>1234</v>
      </c>
      <c r="B704" s="307" t="s">
        <v>1235</v>
      </c>
      <c r="C704" s="304"/>
      <c r="D704" s="304"/>
      <c r="E704" s="304"/>
      <c r="F704" s="297"/>
      <c r="G704" s="297"/>
      <c r="I704" s="344"/>
      <c r="J704" s="344"/>
      <c r="K704" s="344"/>
      <c r="L704" s="344"/>
      <c r="M704" s="344"/>
      <c r="N704" s="344"/>
      <c r="O704" s="344"/>
    </row>
    <row r="705" s="278" customFormat="1" ht="15" spans="1:15">
      <c r="A705" s="301" t="s">
        <v>1236</v>
      </c>
      <c r="B705" s="307" t="s">
        <v>1237</v>
      </c>
      <c r="C705" s="304">
        <v>4008</v>
      </c>
      <c r="D705" s="304">
        <v>2558</v>
      </c>
      <c r="E705" s="304"/>
      <c r="F705" s="297">
        <f t="shared" si="55"/>
        <v>0</v>
      </c>
      <c r="G705" s="297">
        <f t="shared" si="56"/>
        <v>0</v>
      </c>
      <c r="I705" s="344"/>
      <c r="J705" s="344"/>
      <c r="K705" s="344"/>
      <c r="L705" s="344"/>
      <c r="M705" s="344"/>
      <c r="N705" s="344"/>
      <c r="O705" s="344"/>
    </row>
    <row r="706" s="278" customFormat="1" ht="15" spans="1:15">
      <c r="A706" s="301" t="s">
        <v>1238</v>
      </c>
      <c r="B706" s="307" t="s">
        <v>1239</v>
      </c>
      <c r="C706" s="304"/>
      <c r="D706" s="304"/>
      <c r="E706" s="304"/>
      <c r="F706" s="297"/>
      <c r="G706" s="297"/>
      <c r="I706" s="344"/>
      <c r="J706" s="344"/>
      <c r="K706" s="344"/>
      <c r="L706" s="344"/>
      <c r="M706" s="344"/>
      <c r="N706" s="344"/>
      <c r="O706" s="344"/>
    </row>
    <row r="707" s="278" customFormat="1" ht="14.25" spans="1:15">
      <c r="A707" s="298" t="s">
        <v>1240</v>
      </c>
      <c r="B707" s="313" t="s">
        <v>1241</v>
      </c>
      <c r="C707" s="300">
        <f>SUM(C708:C710)</f>
        <v>3917</v>
      </c>
      <c r="D707" s="300">
        <f>SUM(D708:D710)</f>
        <v>4401</v>
      </c>
      <c r="E707" s="300">
        <f>SUM(E708:E710)</f>
        <v>2372</v>
      </c>
      <c r="F707" s="297">
        <f>IF(C707=0,"",ROUND(E707/C707*100,1))</f>
        <v>60.6</v>
      </c>
      <c r="G707" s="297">
        <f t="shared" ref="G707:G712" si="57">IF(D707=0,"",ROUND(E707/D707*100,1))</f>
        <v>53.9</v>
      </c>
      <c r="I707" s="344"/>
      <c r="J707" s="344"/>
      <c r="K707" s="344"/>
      <c r="L707" s="344"/>
      <c r="M707" s="344"/>
      <c r="N707" s="344"/>
      <c r="O707" s="344"/>
    </row>
    <row r="708" s="278" customFormat="1" ht="15" spans="1:15">
      <c r="A708" s="301" t="s">
        <v>1242</v>
      </c>
      <c r="B708" s="307" t="s">
        <v>1243</v>
      </c>
      <c r="C708" s="304">
        <v>3917</v>
      </c>
      <c r="D708" s="304">
        <v>4401</v>
      </c>
      <c r="E708" s="304">
        <v>2372</v>
      </c>
      <c r="F708" s="297">
        <f>IF(C708=0,"",ROUND(E708/C708*100,1))</f>
        <v>60.6</v>
      </c>
      <c r="G708" s="297">
        <f t="shared" si="57"/>
        <v>53.9</v>
      </c>
      <c r="I708" s="344"/>
      <c r="J708" s="344"/>
      <c r="K708" s="344"/>
      <c r="L708" s="344"/>
      <c r="M708" s="344"/>
      <c r="N708" s="344"/>
      <c r="O708" s="344"/>
    </row>
    <row r="709" s="278" customFormat="1" ht="15" spans="1:15">
      <c r="A709" s="301" t="s">
        <v>1244</v>
      </c>
      <c r="B709" s="307" t="s">
        <v>1245</v>
      </c>
      <c r="C709" s="304"/>
      <c r="D709" s="304"/>
      <c r="E709" s="304"/>
      <c r="F709" s="297" t="str">
        <f>IF(C709=0,"",ROUND(E709/C709*100,1))</f>
        <v/>
      </c>
      <c r="G709" s="297" t="str">
        <f t="shared" si="57"/>
        <v/>
      </c>
      <c r="I709" s="344"/>
      <c r="J709" s="344"/>
      <c r="K709" s="344"/>
      <c r="L709" s="344"/>
      <c r="M709" s="344"/>
      <c r="N709" s="344"/>
      <c r="O709" s="344"/>
    </row>
    <row r="710" s="278" customFormat="1" ht="15" spans="1:15">
      <c r="A710" s="301" t="s">
        <v>1246</v>
      </c>
      <c r="B710" s="307" t="s">
        <v>1247</v>
      </c>
      <c r="C710" s="304"/>
      <c r="D710" s="304"/>
      <c r="E710" s="304"/>
      <c r="F710" s="297" t="str">
        <f t="shared" ref="F710:F715" si="58">IF(C710=0,"",ROUND(E710/C710*100,1))</f>
        <v/>
      </c>
      <c r="G710" s="297" t="str">
        <f t="shared" si="57"/>
        <v/>
      </c>
      <c r="I710" s="344"/>
      <c r="J710" s="344"/>
      <c r="K710" s="344"/>
      <c r="L710" s="344"/>
      <c r="M710" s="344"/>
      <c r="N710" s="344"/>
      <c r="O710" s="344"/>
    </row>
    <row r="711" s="278" customFormat="1" ht="14.25" spans="1:15">
      <c r="A711" s="298" t="s">
        <v>1248</v>
      </c>
      <c r="B711" s="313" t="s">
        <v>1249</v>
      </c>
      <c r="C711" s="300">
        <f>SUM(C712:C713)</f>
        <v>739</v>
      </c>
      <c r="D711" s="300">
        <f>SUM(D712:D713)</f>
        <v>307</v>
      </c>
      <c r="E711" s="300">
        <f>SUM(E712:E713)</f>
        <v>107</v>
      </c>
      <c r="F711" s="297">
        <f t="shared" si="58"/>
        <v>14.5</v>
      </c>
      <c r="G711" s="297">
        <f t="shared" si="57"/>
        <v>34.9</v>
      </c>
      <c r="I711" s="344"/>
      <c r="J711" s="344"/>
      <c r="K711" s="344"/>
      <c r="L711" s="344"/>
      <c r="M711" s="344"/>
      <c r="N711" s="344"/>
      <c r="O711" s="344"/>
    </row>
    <row r="712" s="278" customFormat="1" ht="15" spans="1:15">
      <c r="A712" s="301" t="s">
        <v>1250</v>
      </c>
      <c r="B712" s="307" t="s">
        <v>1251</v>
      </c>
      <c r="C712" s="304">
        <v>55</v>
      </c>
      <c r="D712" s="304">
        <v>171</v>
      </c>
      <c r="E712" s="304">
        <v>55</v>
      </c>
      <c r="F712" s="297">
        <f t="shared" si="58"/>
        <v>100</v>
      </c>
      <c r="G712" s="297">
        <f t="shared" si="57"/>
        <v>32.2</v>
      </c>
      <c r="I712" s="344"/>
      <c r="J712" s="344"/>
      <c r="K712" s="344"/>
      <c r="L712" s="344"/>
      <c r="M712" s="344"/>
      <c r="N712" s="344"/>
      <c r="O712" s="344"/>
    </row>
    <row r="713" s="278" customFormat="1" ht="15" spans="1:15">
      <c r="A713" s="301" t="s">
        <v>1252</v>
      </c>
      <c r="B713" s="307" t="s">
        <v>1253</v>
      </c>
      <c r="C713" s="304">
        <v>684</v>
      </c>
      <c r="D713" s="304">
        <v>136</v>
      </c>
      <c r="E713" s="304">
        <v>52</v>
      </c>
      <c r="F713" s="297">
        <f t="shared" si="58"/>
        <v>7.6</v>
      </c>
      <c r="G713" s="297">
        <f t="shared" ref="G713:G715" si="59">IF(D713=0,"",ROUND(E713/D713*100,1))</f>
        <v>38.2</v>
      </c>
      <c r="I713" s="344"/>
      <c r="J713" s="344"/>
      <c r="K713" s="344"/>
      <c r="L713" s="344"/>
      <c r="M713" s="344"/>
      <c r="N713" s="344"/>
      <c r="O713" s="344"/>
    </row>
    <row r="714" s="278" customFormat="1" ht="14.25" spans="1:15">
      <c r="A714" s="298" t="s">
        <v>1254</v>
      </c>
      <c r="B714" s="313" t="s">
        <v>1255</v>
      </c>
      <c r="C714" s="300">
        <f>SUM(C715:C722)</f>
        <v>606</v>
      </c>
      <c r="D714" s="300">
        <f>SUM(D715:D722)</f>
        <v>616</v>
      </c>
      <c r="E714" s="300">
        <f>SUM(E715:E722)</f>
        <v>4059</v>
      </c>
      <c r="F714" s="297">
        <f t="shared" si="58"/>
        <v>669.8</v>
      </c>
      <c r="G714" s="297">
        <f t="shared" si="59"/>
        <v>658.9</v>
      </c>
      <c r="I714" s="344"/>
      <c r="J714" s="344"/>
      <c r="K714" s="344"/>
      <c r="L714" s="344"/>
      <c r="M714" s="344"/>
      <c r="N714" s="344"/>
      <c r="O714" s="344"/>
    </row>
    <row r="715" s="278" customFormat="1" ht="15" spans="1:15">
      <c r="A715" s="301" t="s">
        <v>1256</v>
      </c>
      <c r="B715" s="307" t="s">
        <v>33</v>
      </c>
      <c r="C715" s="304">
        <v>412</v>
      </c>
      <c r="D715" s="304">
        <v>416</v>
      </c>
      <c r="E715" s="304">
        <v>459</v>
      </c>
      <c r="F715" s="297">
        <f t="shared" si="58"/>
        <v>111.4</v>
      </c>
      <c r="G715" s="297">
        <f t="shared" si="59"/>
        <v>110.3</v>
      </c>
      <c r="I715" s="344"/>
      <c r="J715" s="344"/>
      <c r="K715" s="344"/>
      <c r="L715" s="344"/>
      <c r="M715" s="344"/>
      <c r="N715" s="344"/>
      <c r="O715" s="344"/>
    </row>
    <row r="716" s="278" customFormat="1" ht="15" spans="1:15">
      <c r="A716" s="301" t="s">
        <v>1257</v>
      </c>
      <c r="B716" s="307" t="s">
        <v>35</v>
      </c>
      <c r="C716" s="304">
        <v>174</v>
      </c>
      <c r="D716" s="304"/>
      <c r="E716" s="304">
        <v>3000</v>
      </c>
      <c r="F716" s="297">
        <f t="shared" ref="F716:F722" si="60">IF(C716=0,"",ROUND(E716/C716*100,1))</f>
        <v>1724.1</v>
      </c>
      <c r="G716" s="297" t="str">
        <f t="shared" ref="G716:G722" si="61">IF(D716=0,"",ROUND(E716/D716*100,1))</f>
        <v/>
      </c>
      <c r="I716" s="344"/>
      <c r="J716" s="344"/>
      <c r="K716" s="344"/>
      <c r="L716" s="344"/>
      <c r="M716" s="344"/>
      <c r="N716" s="344"/>
      <c r="O716" s="344"/>
    </row>
    <row r="717" s="278" customFormat="1" ht="15" spans="1:15">
      <c r="A717" s="301" t="s">
        <v>1258</v>
      </c>
      <c r="B717" s="307" t="s">
        <v>37</v>
      </c>
      <c r="C717" s="304"/>
      <c r="D717" s="304"/>
      <c r="E717" s="304"/>
      <c r="F717" s="297" t="str">
        <f t="shared" si="60"/>
        <v/>
      </c>
      <c r="G717" s="297" t="str">
        <f t="shared" si="61"/>
        <v/>
      </c>
      <c r="I717" s="344"/>
      <c r="J717" s="344"/>
      <c r="K717" s="344"/>
      <c r="L717" s="344"/>
      <c r="M717" s="344"/>
      <c r="N717" s="344"/>
      <c r="O717" s="344"/>
    </row>
    <row r="718" s="278" customFormat="1" ht="15" spans="1:15">
      <c r="A718" s="301" t="s">
        <v>1259</v>
      </c>
      <c r="B718" s="307" t="s">
        <v>134</v>
      </c>
      <c r="C718" s="304"/>
      <c r="D718" s="304"/>
      <c r="E718" s="304"/>
      <c r="F718" s="297" t="str">
        <f t="shared" si="60"/>
        <v/>
      </c>
      <c r="G718" s="297" t="str">
        <f t="shared" si="61"/>
        <v/>
      </c>
      <c r="I718" s="344"/>
      <c r="J718" s="344"/>
      <c r="K718" s="344"/>
      <c r="L718" s="344"/>
      <c r="M718" s="344"/>
      <c r="N718" s="344"/>
      <c r="O718" s="344"/>
    </row>
    <row r="719" s="278" customFormat="1" ht="15" spans="1:15">
      <c r="A719" s="301" t="s">
        <v>1260</v>
      </c>
      <c r="B719" s="307" t="s">
        <v>1261</v>
      </c>
      <c r="C719" s="304"/>
      <c r="D719" s="304"/>
      <c r="E719" s="304"/>
      <c r="F719" s="297" t="str">
        <f t="shared" si="60"/>
        <v/>
      </c>
      <c r="G719" s="297" t="str">
        <f t="shared" si="61"/>
        <v/>
      </c>
      <c r="I719" s="344"/>
      <c r="J719" s="344"/>
      <c r="K719" s="344"/>
      <c r="L719" s="344"/>
      <c r="M719" s="344"/>
      <c r="N719" s="344"/>
      <c r="O719" s="344"/>
    </row>
    <row r="720" s="278" customFormat="1" ht="15" spans="1:15">
      <c r="A720" s="301" t="s">
        <v>1262</v>
      </c>
      <c r="B720" s="307" t="s">
        <v>1263</v>
      </c>
      <c r="C720" s="304"/>
      <c r="D720" s="304"/>
      <c r="E720" s="304"/>
      <c r="F720" s="297" t="str">
        <f t="shared" si="60"/>
        <v/>
      </c>
      <c r="G720" s="297" t="str">
        <f t="shared" si="61"/>
        <v/>
      </c>
      <c r="I720" s="344"/>
      <c r="J720" s="344"/>
      <c r="K720" s="344"/>
      <c r="L720" s="344"/>
      <c r="M720" s="344"/>
      <c r="N720" s="344"/>
      <c r="O720" s="344"/>
    </row>
    <row r="721" s="278" customFormat="1" ht="15" spans="1:15">
      <c r="A721" s="301" t="s">
        <v>1264</v>
      </c>
      <c r="B721" s="307" t="s">
        <v>51</v>
      </c>
      <c r="C721" s="304"/>
      <c r="D721" s="304"/>
      <c r="E721" s="304"/>
      <c r="F721" s="297" t="str">
        <f t="shared" si="60"/>
        <v/>
      </c>
      <c r="G721" s="297" t="str">
        <f t="shared" si="61"/>
        <v/>
      </c>
      <c r="I721" s="344"/>
      <c r="J721" s="344"/>
      <c r="K721" s="344"/>
      <c r="L721" s="344"/>
      <c r="M721" s="344"/>
      <c r="N721" s="344"/>
      <c r="O721" s="344"/>
    </row>
    <row r="722" s="278" customFormat="1" ht="15" spans="1:15">
      <c r="A722" s="301" t="s">
        <v>1265</v>
      </c>
      <c r="B722" s="307" t="s">
        <v>1266</v>
      </c>
      <c r="C722" s="304">
        <v>20</v>
      </c>
      <c r="D722" s="304">
        <v>200</v>
      </c>
      <c r="E722" s="304">
        <v>600</v>
      </c>
      <c r="F722" s="297">
        <f t="shared" si="60"/>
        <v>3000</v>
      </c>
      <c r="G722" s="297">
        <f t="shared" si="61"/>
        <v>300</v>
      </c>
      <c r="I722" s="344"/>
      <c r="J722" s="344"/>
      <c r="K722" s="344"/>
      <c r="L722" s="344"/>
      <c r="M722" s="344"/>
      <c r="N722" s="344"/>
      <c r="O722" s="344"/>
    </row>
    <row r="723" s="278" customFormat="1" ht="14.25" spans="1:15">
      <c r="A723" s="298" t="s">
        <v>1267</v>
      </c>
      <c r="B723" s="313" t="s">
        <v>1268</v>
      </c>
      <c r="C723" s="300"/>
      <c r="D723" s="300"/>
      <c r="E723" s="300"/>
      <c r="F723" s="297" t="str">
        <f t="shared" ref="F717:F794" si="62">IF(C723=0,"",ROUND(E723/C723*100,1))</f>
        <v/>
      </c>
      <c r="G723" s="297" t="str">
        <f t="shared" ref="G717:G791" si="63">IF(D723=0,"",ROUND(E723/D723*100,1))</f>
        <v/>
      </c>
      <c r="I723" s="344"/>
      <c r="J723" s="344"/>
      <c r="K723" s="344"/>
      <c r="L723" s="344"/>
      <c r="M723" s="344"/>
      <c r="N723" s="344"/>
      <c r="O723" s="344"/>
    </row>
    <row r="724" s="278" customFormat="1" ht="14.25" spans="1:15">
      <c r="A724" s="301" t="s">
        <v>1269</v>
      </c>
      <c r="B724" s="307" t="s">
        <v>1270</v>
      </c>
      <c r="C724" s="303"/>
      <c r="D724" s="303"/>
      <c r="E724" s="303"/>
      <c r="F724" s="297" t="str">
        <f t="shared" si="62"/>
        <v/>
      </c>
      <c r="G724" s="297" t="str">
        <f t="shared" si="63"/>
        <v/>
      </c>
      <c r="I724" s="344"/>
      <c r="J724" s="344"/>
      <c r="K724" s="344"/>
      <c r="L724" s="344"/>
      <c r="M724" s="344"/>
      <c r="N724" s="344"/>
      <c r="O724" s="344"/>
    </row>
    <row r="725" s="278" customFormat="1" ht="14.25" spans="1:15">
      <c r="A725" s="298" t="s">
        <v>1271</v>
      </c>
      <c r="B725" s="327" t="s">
        <v>1272</v>
      </c>
      <c r="C725" s="300">
        <f>SUM(C726)</f>
        <v>14</v>
      </c>
      <c r="D725" s="300">
        <f>SUM(D726)</f>
        <v>14</v>
      </c>
      <c r="E725" s="300">
        <f>SUM(E726)</f>
        <v>72</v>
      </c>
      <c r="F725" s="297">
        <f t="shared" si="62"/>
        <v>514.3</v>
      </c>
      <c r="G725" s="297">
        <f t="shared" si="63"/>
        <v>514.3</v>
      </c>
      <c r="I725" s="344"/>
      <c r="J725" s="344"/>
      <c r="K725" s="344"/>
      <c r="L725" s="344"/>
      <c r="M725" s="344"/>
      <c r="N725" s="344"/>
      <c r="O725" s="344"/>
    </row>
    <row r="726" s="278" customFormat="1" ht="15" spans="1:15">
      <c r="A726" s="301" t="s">
        <v>1273</v>
      </c>
      <c r="B726" s="328" t="s">
        <v>1274</v>
      </c>
      <c r="C726" s="304">
        <v>14</v>
      </c>
      <c r="D726" s="304">
        <v>14</v>
      </c>
      <c r="E726" s="304">
        <v>72</v>
      </c>
      <c r="F726" s="297">
        <f t="shared" si="62"/>
        <v>514.3</v>
      </c>
      <c r="G726" s="297">
        <f t="shared" si="63"/>
        <v>514.3</v>
      </c>
      <c r="I726" s="344"/>
      <c r="J726" s="344"/>
      <c r="K726" s="344"/>
      <c r="L726" s="344"/>
      <c r="M726" s="344"/>
      <c r="N726" s="344"/>
      <c r="O726" s="344"/>
    </row>
    <row r="727" s="278" customFormat="1" ht="14.25" spans="1:15">
      <c r="A727" s="295" t="s">
        <v>1275</v>
      </c>
      <c r="B727" s="329" t="s">
        <v>1276</v>
      </c>
      <c r="C727" s="324">
        <f>SUM(C728,C738,C742,C751,C758,C765,C771,C774,C777,C778,C779,C785,C786,C787,C798)</f>
        <v>2486</v>
      </c>
      <c r="D727" s="324">
        <f>SUM(D728,D738,D742,D751,D758,D765,D771,D774,D777,D778,D779,D785,D786,D787,D798)</f>
        <v>2343</v>
      </c>
      <c r="E727" s="324">
        <f>SUM(E728,E738,E742,E751,E758,E765,E771,E774,E777,E778,E779,E785,E786,E787,E798)</f>
        <v>6370</v>
      </c>
      <c r="F727" s="297">
        <f t="shared" si="62"/>
        <v>256.2</v>
      </c>
      <c r="G727" s="297">
        <f t="shared" si="63"/>
        <v>271.9</v>
      </c>
      <c r="I727" s="344"/>
      <c r="J727" s="344"/>
      <c r="K727" s="344"/>
      <c r="L727" s="344"/>
      <c r="M727" s="344"/>
      <c r="N727" s="344"/>
      <c r="O727" s="344"/>
    </row>
    <row r="728" s="278" customFormat="1" ht="14.25" spans="1:15">
      <c r="A728" s="298" t="s">
        <v>1277</v>
      </c>
      <c r="B728" s="327" t="s">
        <v>1278</v>
      </c>
      <c r="C728" s="300">
        <f>SUM(C729:C737)</f>
        <v>68</v>
      </c>
      <c r="D728" s="300">
        <f>SUM(D729:D737)</f>
        <v>15</v>
      </c>
      <c r="E728" s="300">
        <f>SUM(E729:E737)</f>
        <v>549</v>
      </c>
      <c r="F728" s="297">
        <f t="shared" si="62"/>
        <v>807.4</v>
      </c>
      <c r="G728" s="297">
        <f t="shared" si="63"/>
        <v>3660</v>
      </c>
      <c r="I728" s="344"/>
      <c r="J728" s="344"/>
      <c r="K728" s="344"/>
      <c r="L728" s="344"/>
      <c r="M728" s="344"/>
      <c r="N728" s="344"/>
      <c r="O728" s="344"/>
    </row>
    <row r="729" s="278" customFormat="1" ht="15" spans="1:15">
      <c r="A729" s="301" t="s">
        <v>1279</v>
      </c>
      <c r="B729" s="328" t="s">
        <v>33</v>
      </c>
      <c r="C729" s="304"/>
      <c r="D729" s="304">
        <v>15</v>
      </c>
      <c r="E729" s="304">
        <v>270</v>
      </c>
      <c r="F729" s="297" t="str">
        <f t="shared" si="62"/>
        <v/>
      </c>
      <c r="G729" s="297">
        <f t="shared" si="63"/>
        <v>1800</v>
      </c>
      <c r="I729" s="344"/>
      <c r="J729" s="344"/>
      <c r="K729" s="344"/>
      <c r="L729" s="344"/>
      <c r="M729" s="344"/>
      <c r="N729" s="344"/>
      <c r="O729" s="344"/>
    </row>
    <row r="730" s="278" customFormat="1" ht="15" spans="1:15">
      <c r="A730" s="301" t="s">
        <v>1280</v>
      </c>
      <c r="B730" s="328" t="s">
        <v>35</v>
      </c>
      <c r="C730" s="304"/>
      <c r="D730" s="304"/>
      <c r="E730" s="304"/>
      <c r="F730" s="297"/>
      <c r="G730" s="297" t="str">
        <f t="shared" si="63"/>
        <v/>
      </c>
      <c r="I730" s="344"/>
      <c r="J730" s="344"/>
      <c r="K730" s="344"/>
      <c r="L730" s="344"/>
      <c r="M730" s="344"/>
      <c r="N730" s="344"/>
      <c r="O730" s="344"/>
    </row>
    <row r="731" s="278" customFormat="1" ht="15" spans="1:15">
      <c r="A731" s="301" t="s">
        <v>1281</v>
      </c>
      <c r="B731" s="328" t="s">
        <v>37</v>
      </c>
      <c r="C731" s="304"/>
      <c r="D731" s="304"/>
      <c r="E731" s="304"/>
      <c r="F731" s="297"/>
      <c r="G731" s="297" t="str">
        <f t="shared" si="63"/>
        <v/>
      </c>
      <c r="I731" s="344"/>
      <c r="J731" s="344"/>
      <c r="K731" s="344"/>
      <c r="L731" s="344"/>
      <c r="M731" s="344"/>
      <c r="N731" s="344"/>
      <c r="O731" s="344"/>
    </row>
    <row r="732" s="278" customFormat="1" ht="15" spans="1:15">
      <c r="A732" s="301" t="s">
        <v>1282</v>
      </c>
      <c r="B732" s="328" t="s">
        <v>1283</v>
      </c>
      <c r="C732" s="304"/>
      <c r="D732" s="304"/>
      <c r="E732" s="304"/>
      <c r="F732" s="297"/>
      <c r="G732" s="297" t="str">
        <f t="shared" si="63"/>
        <v/>
      </c>
      <c r="I732" s="344"/>
      <c r="J732" s="344"/>
      <c r="K732" s="344"/>
      <c r="L732" s="344"/>
      <c r="M732" s="344"/>
      <c r="N732" s="344"/>
      <c r="O732" s="344"/>
    </row>
    <row r="733" s="278" customFormat="1" ht="15" spans="1:15">
      <c r="A733" s="301" t="s">
        <v>1284</v>
      </c>
      <c r="B733" s="328" t="s">
        <v>1285</v>
      </c>
      <c r="C733" s="304"/>
      <c r="D733" s="304"/>
      <c r="E733" s="304"/>
      <c r="F733" s="297"/>
      <c r="G733" s="297" t="str">
        <f t="shared" si="63"/>
        <v/>
      </c>
      <c r="I733" s="344"/>
      <c r="J733" s="344"/>
      <c r="K733" s="344"/>
      <c r="L733" s="344"/>
      <c r="M733" s="344"/>
      <c r="N733" s="344"/>
      <c r="O733" s="344"/>
    </row>
    <row r="734" s="278" customFormat="1" ht="15" spans="1:15">
      <c r="A734" s="301" t="s">
        <v>1286</v>
      </c>
      <c r="B734" s="328" t="s">
        <v>1287</v>
      </c>
      <c r="C734" s="304"/>
      <c r="D734" s="304"/>
      <c r="E734" s="304"/>
      <c r="F734" s="297"/>
      <c r="G734" s="297" t="str">
        <f t="shared" si="63"/>
        <v/>
      </c>
      <c r="I734" s="344"/>
      <c r="J734" s="344"/>
      <c r="K734" s="344"/>
      <c r="L734" s="344"/>
      <c r="M734" s="344"/>
      <c r="N734" s="344"/>
      <c r="O734" s="344"/>
    </row>
    <row r="735" s="278" customFormat="1" ht="15" spans="1:15">
      <c r="A735" s="301" t="s">
        <v>1288</v>
      </c>
      <c r="B735" s="328" t="s">
        <v>1289</v>
      </c>
      <c r="C735" s="304"/>
      <c r="D735" s="304"/>
      <c r="E735" s="304"/>
      <c r="F735" s="297"/>
      <c r="G735" s="297" t="str">
        <f t="shared" si="63"/>
        <v/>
      </c>
      <c r="I735" s="344"/>
      <c r="J735" s="344"/>
      <c r="K735" s="344"/>
      <c r="L735" s="344"/>
      <c r="M735" s="344"/>
      <c r="N735" s="344"/>
      <c r="O735" s="344"/>
    </row>
    <row r="736" s="278" customFormat="1" ht="15" spans="1:15">
      <c r="A736" s="301" t="s">
        <v>1290</v>
      </c>
      <c r="B736" s="328" t="s">
        <v>1291</v>
      </c>
      <c r="C736" s="304"/>
      <c r="D736" s="304"/>
      <c r="E736" s="304"/>
      <c r="F736" s="297"/>
      <c r="G736" s="297" t="str">
        <f t="shared" si="63"/>
        <v/>
      </c>
      <c r="I736" s="344"/>
      <c r="J736" s="344"/>
      <c r="K736" s="344"/>
      <c r="L736" s="344"/>
      <c r="M736" s="344"/>
      <c r="N736" s="344"/>
      <c r="O736" s="344"/>
    </row>
    <row r="737" s="278" customFormat="1" ht="15" spans="1:15">
      <c r="A737" s="301" t="s">
        <v>1292</v>
      </c>
      <c r="B737" s="328" t="s">
        <v>1293</v>
      </c>
      <c r="C737" s="304">
        <v>68</v>
      </c>
      <c r="D737" s="304"/>
      <c r="E737" s="304">
        <v>279</v>
      </c>
      <c r="F737" s="297"/>
      <c r="G737" s="297"/>
      <c r="I737" s="344"/>
      <c r="J737" s="344"/>
      <c r="K737" s="344"/>
      <c r="L737" s="344"/>
      <c r="M737" s="344"/>
      <c r="N737" s="344"/>
      <c r="O737" s="344"/>
    </row>
    <row r="738" s="278" customFormat="1" ht="14.25" spans="1:15">
      <c r="A738" s="298" t="s">
        <v>1294</v>
      </c>
      <c r="B738" s="327" t="s">
        <v>1295</v>
      </c>
      <c r="C738" s="300">
        <f>SUM(C739:C741)</f>
        <v>0</v>
      </c>
      <c r="D738" s="300">
        <f>SUM(D739:D741)</f>
        <v>68</v>
      </c>
      <c r="E738" s="300">
        <f>SUM(E739:E741)</f>
        <v>0</v>
      </c>
      <c r="F738" s="297" t="str">
        <f t="shared" si="62"/>
        <v/>
      </c>
      <c r="G738" s="297"/>
      <c r="I738" s="344"/>
      <c r="J738" s="344"/>
      <c r="K738" s="344"/>
      <c r="L738" s="344"/>
      <c r="M738" s="344"/>
      <c r="N738" s="344"/>
      <c r="O738" s="344"/>
    </row>
    <row r="739" s="278" customFormat="1" ht="15" spans="1:15">
      <c r="A739" s="301" t="s">
        <v>1296</v>
      </c>
      <c r="B739" s="328" t="s">
        <v>1297</v>
      </c>
      <c r="C739" s="304"/>
      <c r="D739" s="304"/>
      <c r="E739" s="304"/>
      <c r="F739" s="297" t="str">
        <f t="shared" si="62"/>
        <v/>
      </c>
      <c r="G739" s="297" t="str">
        <f t="shared" si="63"/>
        <v/>
      </c>
      <c r="I739" s="344"/>
      <c r="J739" s="344"/>
      <c r="K739" s="344"/>
      <c r="L739" s="344"/>
      <c r="M739" s="344"/>
      <c r="N739" s="344"/>
      <c r="O739" s="344"/>
    </row>
    <row r="740" s="278" customFormat="1" ht="15" spans="1:15">
      <c r="A740" s="301" t="s">
        <v>1298</v>
      </c>
      <c r="B740" s="328" t="s">
        <v>1299</v>
      </c>
      <c r="C740" s="304"/>
      <c r="D740" s="304"/>
      <c r="E740" s="304"/>
      <c r="F740" s="297" t="str">
        <f t="shared" si="62"/>
        <v/>
      </c>
      <c r="G740" s="297" t="str">
        <f t="shared" si="63"/>
        <v/>
      </c>
      <c r="I740" s="344"/>
      <c r="J740" s="344"/>
      <c r="K740" s="344"/>
      <c r="L740" s="344"/>
      <c r="M740" s="344"/>
      <c r="N740" s="344"/>
      <c r="O740" s="344"/>
    </row>
    <row r="741" s="278" customFormat="1" ht="15" spans="1:15">
      <c r="A741" s="301" t="s">
        <v>1300</v>
      </c>
      <c r="B741" s="328" t="s">
        <v>1301</v>
      </c>
      <c r="C741" s="304"/>
      <c r="D741" s="304">
        <v>68</v>
      </c>
      <c r="E741" s="304"/>
      <c r="F741" s="297" t="str">
        <f t="shared" si="62"/>
        <v/>
      </c>
      <c r="G741" s="297"/>
      <c r="I741" s="344"/>
      <c r="J741" s="344"/>
      <c r="K741" s="344"/>
      <c r="L741" s="344"/>
      <c r="M741" s="344"/>
      <c r="N741" s="344"/>
      <c r="O741" s="344"/>
    </row>
    <row r="742" s="278" customFormat="1" ht="14.25" spans="1:15">
      <c r="A742" s="298" t="s">
        <v>1302</v>
      </c>
      <c r="B742" s="327" t="s">
        <v>1303</v>
      </c>
      <c r="C742" s="300">
        <f>SUM(C743:C750)</f>
        <v>954</v>
      </c>
      <c r="D742" s="300">
        <f>SUM(D743:D750)</f>
        <v>286</v>
      </c>
      <c r="E742" s="300">
        <f>SUM(E743:E750)</f>
        <v>492</v>
      </c>
      <c r="F742" s="297">
        <f t="shared" si="62"/>
        <v>51.6</v>
      </c>
      <c r="G742" s="297">
        <f t="shared" si="63"/>
        <v>172</v>
      </c>
      <c r="I742" s="344"/>
      <c r="J742" s="344"/>
      <c r="K742" s="344"/>
      <c r="L742" s="344"/>
      <c r="M742" s="344"/>
      <c r="N742" s="344"/>
      <c r="O742" s="344"/>
    </row>
    <row r="743" s="278" customFormat="1" ht="15" spans="1:15">
      <c r="A743" s="301" t="s">
        <v>1304</v>
      </c>
      <c r="B743" s="328" t="s">
        <v>1305</v>
      </c>
      <c r="C743" s="304">
        <v>321</v>
      </c>
      <c r="D743" s="304">
        <v>50</v>
      </c>
      <c r="E743" s="304"/>
      <c r="F743" s="297">
        <f t="shared" si="62"/>
        <v>0</v>
      </c>
      <c r="G743" s="297">
        <f t="shared" si="63"/>
        <v>0</v>
      </c>
      <c r="I743" s="344"/>
      <c r="J743" s="344"/>
      <c r="K743" s="344"/>
      <c r="L743" s="344"/>
      <c r="M743" s="344"/>
      <c r="N743" s="344"/>
      <c r="O743" s="344"/>
    </row>
    <row r="744" s="278" customFormat="1" ht="15" spans="1:15">
      <c r="A744" s="301" t="s">
        <v>1306</v>
      </c>
      <c r="B744" s="328" t="s">
        <v>1307</v>
      </c>
      <c r="C744" s="304">
        <v>633</v>
      </c>
      <c r="D744" s="304">
        <v>236</v>
      </c>
      <c r="E744" s="304">
        <v>492</v>
      </c>
      <c r="F744" s="297">
        <f t="shared" si="62"/>
        <v>77.7</v>
      </c>
      <c r="G744" s="297">
        <f t="shared" si="63"/>
        <v>208.5</v>
      </c>
      <c r="I744" s="344"/>
      <c r="J744" s="344"/>
      <c r="K744" s="344"/>
      <c r="L744" s="344"/>
      <c r="M744" s="344"/>
      <c r="N744" s="344"/>
      <c r="O744" s="344"/>
    </row>
    <row r="745" s="278" customFormat="1" ht="15" spans="1:15">
      <c r="A745" s="301" t="s">
        <v>1308</v>
      </c>
      <c r="B745" s="328" t="s">
        <v>1309</v>
      </c>
      <c r="C745" s="304"/>
      <c r="D745" s="304"/>
      <c r="E745" s="304"/>
      <c r="F745" s="297" t="str">
        <f t="shared" si="62"/>
        <v/>
      </c>
      <c r="G745" s="297" t="str">
        <f t="shared" si="63"/>
        <v/>
      </c>
      <c r="I745" s="344"/>
      <c r="J745" s="344"/>
      <c r="K745" s="344"/>
      <c r="L745" s="344"/>
      <c r="M745" s="344"/>
      <c r="N745" s="344"/>
      <c r="O745" s="344"/>
    </row>
    <row r="746" s="278" customFormat="1" ht="15" spans="1:15">
      <c r="A746" s="301" t="s">
        <v>1310</v>
      </c>
      <c r="B746" s="328" t="s">
        <v>1311</v>
      </c>
      <c r="C746" s="304"/>
      <c r="D746" s="304"/>
      <c r="E746" s="304"/>
      <c r="F746" s="297" t="str">
        <f t="shared" si="62"/>
        <v/>
      </c>
      <c r="G746" s="297"/>
      <c r="I746" s="344"/>
      <c r="J746" s="344"/>
      <c r="K746" s="344"/>
      <c r="L746" s="344"/>
      <c r="M746" s="344"/>
      <c r="N746" s="344"/>
      <c r="O746" s="344"/>
    </row>
    <row r="747" s="278" customFormat="1" ht="15" spans="1:15">
      <c r="A747" s="301" t="s">
        <v>1312</v>
      </c>
      <c r="B747" s="328" t="s">
        <v>1313</v>
      </c>
      <c r="C747" s="304"/>
      <c r="D747" s="304"/>
      <c r="E747" s="304"/>
      <c r="F747" s="297" t="str">
        <f t="shared" si="62"/>
        <v/>
      </c>
      <c r="G747" s="297" t="str">
        <f t="shared" si="63"/>
        <v/>
      </c>
      <c r="I747" s="344"/>
      <c r="J747" s="344"/>
      <c r="K747" s="344"/>
      <c r="L747" s="344"/>
      <c r="M747" s="344"/>
      <c r="N747" s="344"/>
      <c r="O747" s="344"/>
    </row>
    <row r="748" s="278" customFormat="1" ht="15" spans="1:15">
      <c r="A748" s="301" t="s">
        <v>1314</v>
      </c>
      <c r="B748" s="328" t="s">
        <v>1315</v>
      </c>
      <c r="C748" s="304"/>
      <c r="D748" s="304"/>
      <c r="E748" s="304"/>
      <c r="F748" s="297" t="str">
        <f t="shared" si="62"/>
        <v/>
      </c>
      <c r="G748" s="297" t="str">
        <f t="shared" si="63"/>
        <v/>
      </c>
      <c r="I748" s="344"/>
      <c r="J748" s="344"/>
      <c r="K748" s="344"/>
      <c r="L748" s="344"/>
      <c r="M748" s="344"/>
      <c r="N748" s="344"/>
      <c r="O748" s="344"/>
    </row>
    <row r="749" s="278" customFormat="1" ht="15" spans="1:15">
      <c r="A749" s="301" t="s">
        <v>1316</v>
      </c>
      <c r="B749" s="328" t="s">
        <v>1317</v>
      </c>
      <c r="C749" s="304"/>
      <c r="D749" s="304"/>
      <c r="E749" s="304"/>
      <c r="F749" s="297" t="str">
        <f t="shared" si="62"/>
        <v/>
      </c>
      <c r="G749" s="297" t="str">
        <f t="shared" si="63"/>
        <v/>
      </c>
      <c r="I749" s="344"/>
      <c r="J749" s="344"/>
      <c r="K749" s="344"/>
      <c r="L749" s="344"/>
      <c r="M749" s="344"/>
      <c r="N749" s="344"/>
      <c r="O749" s="344"/>
    </row>
    <row r="750" s="278" customFormat="1" ht="15" spans="1:15">
      <c r="A750" s="301" t="s">
        <v>1318</v>
      </c>
      <c r="B750" s="328" t="s">
        <v>1319</v>
      </c>
      <c r="C750" s="304"/>
      <c r="D750" s="304"/>
      <c r="E750" s="304"/>
      <c r="F750" s="297" t="str">
        <f t="shared" si="62"/>
        <v/>
      </c>
      <c r="G750" s="297" t="str">
        <f t="shared" si="63"/>
        <v/>
      </c>
      <c r="I750" s="344"/>
      <c r="J750" s="344"/>
      <c r="K750" s="344"/>
      <c r="L750" s="344"/>
      <c r="M750" s="344"/>
      <c r="N750" s="344"/>
      <c r="O750" s="344"/>
    </row>
    <row r="751" s="278" customFormat="1" ht="14.25" spans="1:15">
      <c r="A751" s="298" t="s">
        <v>1320</v>
      </c>
      <c r="B751" s="327" t="s">
        <v>1321</v>
      </c>
      <c r="C751" s="300">
        <f>SUM(C752:C757)</f>
        <v>914</v>
      </c>
      <c r="D751" s="300">
        <f>SUM(D752:D757)</f>
        <v>1833</v>
      </c>
      <c r="E751" s="300">
        <f>SUM(E752:E757)</f>
        <v>3726</v>
      </c>
      <c r="F751" s="297">
        <f t="shared" si="62"/>
        <v>407.7</v>
      </c>
      <c r="G751" s="297">
        <f t="shared" si="63"/>
        <v>203.3</v>
      </c>
      <c r="I751" s="344"/>
      <c r="J751" s="344"/>
      <c r="K751" s="344"/>
      <c r="L751" s="344"/>
      <c r="M751" s="344"/>
      <c r="N751" s="344"/>
      <c r="O751" s="344"/>
    </row>
    <row r="752" s="278" customFormat="1" ht="15" spans="1:15">
      <c r="A752" s="301" t="s">
        <v>1322</v>
      </c>
      <c r="B752" s="328" t="s">
        <v>1323</v>
      </c>
      <c r="C752" s="304">
        <v>906</v>
      </c>
      <c r="D752" s="304">
        <v>1676</v>
      </c>
      <c r="E752" s="304">
        <v>1676</v>
      </c>
      <c r="F752" s="297">
        <f t="shared" si="62"/>
        <v>185</v>
      </c>
      <c r="G752" s="297">
        <f t="shared" si="63"/>
        <v>100</v>
      </c>
      <c r="I752" s="344"/>
      <c r="J752" s="344"/>
      <c r="K752" s="344"/>
      <c r="L752" s="344"/>
      <c r="M752" s="344"/>
      <c r="N752" s="344"/>
      <c r="O752" s="344"/>
    </row>
    <row r="753" s="278" customFormat="1" ht="15" spans="1:15">
      <c r="A753" s="301" t="s">
        <v>1324</v>
      </c>
      <c r="B753" s="328" t="s">
        <v>1325</v>
      </c>
      <c r="C753" s="304"/>
      <c r="D753" s="304"/>
      <c r="E753" s="304"/>
      <c r="F753" s="297" t="str">
        <f t="shared" si="62"/>
        <v/>
      </c>
      <c r="G753" s="297" t="str">
        <f t="shared" si="63"/>
        <v/>
      </c>
      <c r="I753" s="344"/>
      <c r="J753" s="344"/>
      <c r="K753" s="344"/>
      <c r="L753" s="344"/>
      <c r="M753" s="344"/>
      <c r="N753" s="344"/>
      <c r="O753" s="344"/>
    </row>
    <row r="754" s="278" customFormat="1" ht="15" spans="1:15">
      <c r="A754" s="301" t="s">
        <v>1326</v>
      </c>
      <c r="B754" s="328" t="s">
        <v>1327</v>
      </c>
      <c r="C754" s="304">
        <v>8</v>
      </c>
      <c r="D754" s="304">
        <v>8</v>
      </c>
      <c r="E754" s="304">
        <v>8</v>
      </c>
      <c r="F754" s="297">
        <f t="shared" si="62"/>
        <v>100</v>
      </c>
      <c r="G754" s="297">
        <f t="shared" si="63"/>
        <v>100</v>
      </c>
      <c r="I754" s="344"/>
      <c r="J754" s="344"/>
      <c r="K754" s="344"/>
      <c r="L754" s="344"/>
      <c r="M754" s="344"/>
      <c r="N754" s="344"/>
      <c r="O754" s="344"/>
    </row>
    <row r="755" s="278" customFormat="1" ht="15" spans="1:15">
      <c r="A755" s="301" t="s">
        <v>1328</v>
      </c>
      <c r="B755" s="328" t="s">
        <v>1329</v>
      </c>
      <c r="C755" s="304"/>
      <c r="D755" s="304"/>
      <c r="E755" s="304"/>
      <c r="F755" s="297" t="str">
        <f t="shared" si="62"/>
        <v/>
      </c>
      <c r="G755" s="297" t="str">
        <f t="shared" si="63"/>
        <v/>
      </c>
      <c r="I755" s="344"/>
      <c r="J755" s="344"/>
      <c r="K755" s="344"/>
      <c r="L755" s="344"/>
      <c r="M755" s="344"/>
      <c r="N755" s="344"/>
      <c r="O755" s="344"/>
    </row>
    <row r="756" s="278" customFormat="1" ht="15" spans="1:15">
      <c r="A756" s="301" t="s">
        <v>1330</v>
      </c>
      <c r="B756" s="328" t="s">
        <v>1331</v>
      </c>
      <c r="C756" s="304"/>
      <c r="D756" s="304"/>
      <c r="E756" s="304"/>
      <c r="F756" s="297" t="str">
        <f t="shared" si="62"/>
        <v/>
      </c>
      <c r="G756" s="297" t="str">
        <f t="shared" si="63"/>
        <v/>
      </c>
      <c r="I756" s="344"/>
      <c r="J756" s="344"/>
      <c r="K756" s="344"/>
      <c r="L756" s="344"/>
      <c r="M756" s="344"/>
      <c r="N756" s="344"/>
      <c r="O756" s="344"/>
    </row>
    <row r="757" s="278" customFormat="1" ht="15" spans="1:15">
      <c r="A757" s="301" t="s">
        <v>1332</v>
      </c>
      <c r="B757" s="328" t="s">
        <v>1333</v>
      </c>
      <c r="C757" s="304"/>
      <c r="D757" s="304">
        <v>149</v>
      </c>
      <c r="E757" s="304">
        <v>2042</v>
      </c>
      <c r="F757" s="297" t="str">
        <f t="shared" si="62"/>
        <v/>
      </c>
      <c r="G757" s="297">
        <f t="shared" si="63"/>
        <v>1370.5</v>
      </c>
      <c r="I757" s="344"/>
      <c r="J757" s="344"/>
      <c r="K757" s="344"/>
      <c r="L757" s="344"/>
      <c r="M757" s="344"/>
      <c r="N757" s="344"/>
      <c r="O757" s="344"/>
    </row>
    <row r="758" s="278" customFormat="1" ht="14.25" spans="1:15">
      <c r="A758" s="298" t="s">
        <v>1334</v>
      </c>
      <c r="B758" s="327" t="s">
        <v>1335</v>
      </c>
      <c r="C758" s="300">
        <f>SUM(C759:C764)</f>
        <v>550</v>
      </c>
      <c r="D758" s="300">
        <f>SUM(D759:D764)</f>
        <v>141</v>
      </c>
      <c r="E758" s="300">
        <f>SUM(E759:E764)</f>
        <v>336</v>
      </c>
      <c r="F758" s="297">
        <f t="shared" si="62"/>
        <v>61.1</v>
      </c>
      <c r="G758" s="297">
        <f t="shared" si="63"/>
        <v>238.3</v>
      </c>
      <c r="I758" s="344"/>
      <c r="J758" s="344"/>
      <c r="K758" s="344"/>
      <c r="L758" s="344"/>
      <c r="M758" s="344"/>
      <c r="N758" s="344"/>
      <c r="O758" s="344"/>
    </row>
    <row r="759" s="278" customFormat="1" ht="15" spans="1:15">
      <c r="A759" s="301" t="s">
        <v>1336</v>
      </c>
      <c r="B759" s="328" t="s">
        <v>1337</v>
      </c>
      <c r="C759" s="304">
        <v>138</v>
      </c>
      <c r="D759" s="304"/>
      <c r="E759" s="304">
        <v>138</v>
      </c>
      <c r="F759" s="297">
        <f t="shared" si="62"/>
        <v>100</v>
      </c>
      <c r="G759" s="297" t="str">
        <f t="shared" si="63"/>
        <v/>
      </c>
      <c r="I759" s="344"/>
      <c r="J759" s="344"/>
      <c r="K759" s="344"/>
      <c r="L759" s="344"/>
      <c r="M759" s="344"/>
      <c r="N759" s="344"/>
      <c r="O759" s="344"/>
    </row>
    <row r="760" s="278" customFormat="1" ht="15" spans="1:15">
      <c r="A760" s="301" t="s">
        <v>1338</v>
      </c>
      <c r="B760" s="328" t="s">
        <v>1339</v>
      </c>
      <c r="C760" s="304"/>
      <c r="D760" s="304"/>
      <c r="E760" s="304"/>
      <c r="F760" s="297" t="str">
        <f t="shared" si="62"/>
        <v/>
      </c>
      <c r="G760" s="297" t="str">
        <f t="shared" si="63"/>
        <v/>
      </c>
      <c r="I760" s="344"/>
      <c r="J760" s="344"/>
      <c r="K760" s="344"/>
      <c r="L760" s="344"/>
      <c r="M760" s="344"/>
      <c r="N760" s="344"/>
      <c r="O760" s="344"/>
    </row>
    <row r="761" s="278" customFormat="1" ht="15" spans="1:15">
      <c r="A761" s="301" t="s">
        <v>1340</v>
      </c>
      <c r="B761" s="328" t="s">
        <v>1341</v>
      </c>
      <c r="C761" s="304"/>
      <c r="D761" s="304"/>
      <c r="E761" s="304"/>
      <c r="F761" s="297" t="str">
        <f t="shared" si="62"/>
        <v/>
      </c>
      <c r="G761" s="297" t="str">
        <f t="shared" si="63"/>
        <v/>
      </c>
      <c r="I761" s="344"/>
      <c r="J761" s="344"/>
      <c r="K761" s="344"/>
      <c r="L761" s="344"/>
      <c r="M761" s="344"/>
      <c r="N761" s="344"/>
      <c r="O761" s="344"/>
    </row>
    <row r="762" s="278" customFormat="1" ht="15" spans="1:15">
      <c r="A762" s="301" t="s">
        <v>1342</v>
      </c>
      <c r="B762" s="328" t="s">
        <v>1343</v>
      </c>
      <c r="C762" s="304"/>
      <c r="D762" s="304"/>
      <c r="E762" s="304"/>
      <c r="F762" s="297" t="str">
        <f t="shared" si="62"/>
        <v/>
      </c>
      <c r="G762" s="297" t="str">
        <f t="shared" si="63"/>
        <v/>
      </c>
      <c r="I762" s="344"/>
      <c r="J762" s="344"/>
      <c r="K762" s="344"/>
      <c r="L762" s="344"/>
      <c r="M762" s="344"/>
      <c r="N762" s="344"/>
      <c r="O762" s="344"/>
    </row>
    <row r="763" s="278" customFormat="1" ht="15" spans="1:15">
      <c r="A763" s="301" t="s">
        <v>1344</v>
      </c>
      <c r="B763" s="328" t="s">
        <v>1345</v>
      </c>
      <c r="C763" s="304">
        <v>412</v>
      </c>
      <c r="D763" s="304">
        <v>141</v>
      </c>
      <c r="E763" s="304">
        <v>198</v>
      </c>
      <c r="F763" s="297">
        <f t="shared" si="62"/>
        <v>48.1</v>
      </c>
      <c r="G763" s="297">
        <f t="shared" si="63"/>
        <v>140.4</v>
      </c>
      <c r="I763" s="344"/>
      <c r="J763" s="344"/>
      <c r="K763" s="344"/>
      <c r="L763" s="344"/>
      <c r="M763" s="344"/>
      <c r="N763" s="344"/>
      <c r="O763" s="344"/>
    </row>
    <row r="764" s="278" customFormat="1" ht="15" spans="1:15">
      <c r="A764" s="301" t="s">
        <v>1346</v>
      </c>
      <c r="B764" s="328" t="s">
        <v>1347</v>
      </c>
      <c r="C764" s="304"/>
      <c r="D764" s="304"/>
      <c r="E764" s="304"/>
      <c r="F764" s="297" t="str">
        <f t="shared" si="62"/>
        <v/>
      </c>
      <c r="G764" s="297" t="str">
        <f t="shared" si="63"/>
        <v/>
      </c>
      <c r="I764" s="344"/>
      <c r="J764" s="344"/>
      <c r="K764" s="344"/>
      <c r="L764" s="344"/>
      <c r="M764" s="344"/>
      <c r="N764" s="344"/>
      <c r="O764" s="344"/>
    </row>
    <row r="765" s="278" customFormat="1" ht="14.25" spans="1:15">
      <c r="A765" s="298" t="s">
        <v>1348</v>
      </c>
      <c r="B765" s="327" t="s">
        <v>1349</v>
      </c>
      <c r="C765" s="300"/>
      <c r="D765" s="300"/>
      <c r="E765" s="300"/>
      <c r="F765" s="297" t="str">
        <f t="shared" si="62"/>
        <v/>
      </c>
      <c r="G765" s="297" t="str">
        <f t="shared" si="63"/>
        <v/>
      </c>
      <c r="I765" s="344"/>
      <c r="J765" s="344"/>
      <c r="K765" s="344"/>
      <c r="L765" s="344"/>
      <c r="M765" s="344"/>
      <c r="N765" s="344"/>
      <c r="O765" s="344"/>
    </row>
    <row r="766" s="278" customFormat="1" ht="14.25" spans="1:15">
      <c r="A766" s="301" t="s">
        <v>1350</v>
      </c>
      <c r="B766" s="328" t="s">
        <v>1351</v>
      </c>
      <c r="C766" s="303"/>
      <c r="D766" s="303"/>
      <c r="E766" s="303"/>
      <c r="F766" s="297" t="str">
        <f t="shared" si="62"/>
        <v/>
      </c>
      <c r="G766" s="297" t="str">
        <f t="shared" si="63"/>
        <v/>
      </c>
      <c r="I766" s="344"/>
      <c r="J766" s="344"/>
      <c r="K766" s="344"/>
      <c r="L766" s="344"/>
      <c r="M766" s="344"/>
      <c r="N766" s="344"/>
      <c r="O766" s="344"/>
    </row>
    <row r="767" s="278" customFormat="1" ht="14.25" spans="1:15">
      <c r="A767" s="301" t="s">
        <v>1352</v>
      </c>
      <c r="B767" s="328" t="s">
        <v>1353</v>
      </c>
      <c r="C767" s="303"/>
      <c r="D767" s="303"/>
      <c r="E767" s="303"/>
      <c r="F767" s="297" t="str">
        <f t="shared" si="62"/>
        <v/>
      </c>
      <c r="G767" s="297" t="str">
        <f t="shared" si="63"/>
        <v/>
      </c>
      <c r="I767" s="344"/>
      <c r="J767" s="344"/>
      <c r="K767" s="344"/>
      <c r="L767" s="344"/>
      <c r="M767" s="344"/>
      <c r="N767" s="344"/>
      <c r="O767" s="344"/>
    </row>
    <row r="768" s="278" customFormat="1" ht="14.25" spans="1:15">
      <c r="A768" s="301" t="s">
        <v>1354</v>
      </c>
      <c r="B768" s="328" t="s">
        <v>1355</v>
      </c>
      <c r="C768" s="303"/>
      <c r="D768" s="303"/>
      <c r="E768" s="303"/>
      <c r="F768" s="297" t="str">
        <f t="shared" si="62"/>
        <v/>
      </c>
      <c r="G768" s="297" t="str">
        <f t="shared" si="63"/>
        <v/>
      </c>
      <c r="I768" s="344"/>
      <c r="J768" s="344"/>
      <c r="K768" s="344"/>
      <c r="L768" s="344"/>
      <c r="M768" s="344"/>
      <c r="N768" s="344"/>
      <c r="O768" s="344"/>
    </row>
    <row r="769" s="278" customFormat="1" ht="14.25" spans="1:15">
      <c r="A769" s="301" t="s">
        <v>1356</v>
      </c>
      <c r="B769" s="328" t="s">
        <v>1357</v>
      </c>
      <c r="C769" s="303"/>
      <c r="D769" s="303"/>
      <c r="E769" s="303"/>
      <c r="F769" s="297" t="str">
        <f t="shared" si="62"/>
        <v/>
      </c>
      <c r="G769" s="297" t="str">
        <f t="shared" si="63"/>
        <v/>
      </c>
      <c r="I769" s="344"/>
      <c r="J769" s="344"/>
      <c r="K769" s="344"/>
      <c r="L769" s="344"/>
      <c r="M769" s="344"/>
      <c r="N769" s="344"/>
      <c r="O769" s="344"/>
    </row>
    <row r="770" s="278" customFormat="1" ht="14.25" spans="1:15">
      <c r="A770" s="301" t="s">
        <v>1358</v>
      </c>
      <c r="B770" s="328" t="s">
        <v>1359</v>
      </c>
      <c r="C770" s="303"/>
      <c r="D770" s="303"/>
      <c r="E770" s="303"/>
      <c r="F770" s="297" t="str">
        <f t="shared" si="62"/>
        <v/>
      </c>
      <c r="G770" s="297" t="str">
        <f t="shared" si="63"/>
        <v/>
      </c>
      <c r="I770" s="344"/>
      <c r="J770" s="344"/>
      <c r="K770" s="344"/>
      <c r="L770" s="344"/>
      <c r="M770" s="344"/>
      <c r="N770" s="344"/>
      <c r="O770" s="344"/>
    </row>
    <row r="771" s="278" customFormat="1" ht="14.25" spans="1:15">
      <c r="A771" s="298" t="s">
        <v>1360</v>
      </c>
      <c r="B771" s="327" t="s">
        <v>1361</v>
      </c>
      <c r="C771" s="300"/>
      <c r="D771" s="300"/>
      <c r="E771" s="300"/>
      <c r="F771" s="297" t="str">
        <f t="shared" si="62"/>
        <v/>
      </c>
      <c r="G771" s="297" t="str">
        <f t="shared" si="63"/>
        <v/>
      </c>
      <c r="I771" s="344"/>
      <c r="J771" s="344"/>
      <c r="K771" s="344"/>
      <c r="L771" s="344"/>
      <c r="M771" s="344"/>
      <c r="N771" s="344"/>
      <c r="O771" s="344"/>
    </row>
    <row r="772" s="278" customFormat="1" ht="14.25" spans="1:15">
      <c r="A772" s="301" t="s">
        <v>1362</v>
      </c>
      <c r="B772" s="328" t="s">
        <v>1363</v>
      </c>
      <c r="C772" s="303"/>
      <c r="D772" s="303"/>
      <c r="E772" s="303"/>
      <c r="F772" s="297" t="str">
        <f t="shared" si="62"/>
        <v/>
      </c>
      <c r="G772" s="297" t="str">
        <f t="shared" si="63"/>
        <v/>
      </c>
      <c r="I772" s="344"/>
      <c r="J772" s="344"/>
      <c r="K772" s="344"/>
      <c r="L772" s="344"/>
      <c r="M772" s="344"/>
      <c r="N772" s="344"/>
      <c r="O772" s="344"/>
    </row>
    <row r="773" s="278" customFormat="1" ht="14.25" spans="1:15">
      <c r="A773" s="301" t="s">
        <v>1364</v>
      </c>
      <c r="B773" s="328" t="s">
        <v>1365</v>
      </c>
      <c r="C773" s="303"/>
      <c r="D773" s="303"/>
      <c r="E773" s="303"/>
      <c r="F773" s="297" t="str">
        <f t="shared" si="62"/>
        <v/>
      </c>
      <c r="G773" s="297" t="str">
        <f t="shared" si="63"/>
        <v/>
      </c>
      <c r="I773" s="344"/>
      <c r="J773" s="344"/>
      <c r="K773" s="344"/>
      <c r="L773" s="344"/>
      <c r="M773" s="344"/>
      <c r="N773" s="344"/>
      <c r="O773" s="344"/>
    </row>
    <row r="774" s="278" customFormat="1" ht="14.25" spans="1:15">
      <c r="A774" s="298" t="s">
        <v>1366</v>
      </c>
      <c r="B774" s="327" t="s">
        <v>1367</v>
      </c>
      <c r="C774" s="300">
        <f>SUM(C775:C778)</f>
        <v>0</v>
      </c>
      <c r="D774" s="300">
        <f>SUM(D775:D778)</f>
        <v>0</v>
      </c>
      <c r="E774" s="300"/>
      <c r="F774" s="297" t="str">
        <f t="shared" si="62"/>
        <v/>
      </c>
      <c r="G774" s="297" t="str">
        <f t="shared" si="63"/>
        <v/>
      </c>
      <c r="I774" s="344"/>
      <c r="J774" s="344"/>
      <c r="K774" s="344"/>
      <c r="L774" s="344"/>
      <c r="M774" s="344"/>
      <c r="N774" s="344"/>
      <c r="O774" s="344"/>
    </row>
    <row r="775" s="278" customFormat="1" ht="14.25" spans="1:15">
      <c r="A775" s="301" t="s">
        <v>1368</v>
      </c>
      <c r="B775" s="328" t="s">
        <v>1369</v>
      </c>
      <c r="C775" s="303"/>
      <c r="D775" s="303"/>
      <c r="E775" s="303"/>
      <c r="F775" s="297" t="str">
        <f t="shared" si="62"/>
        <v/>
      </c>
      <c r="G775" s="297" t="str">
        <f t="shared" si="63"/>
        <v/>
      </c>
      <c r="I775" s="344"/>
      <c r="J775" s="344"/>
      <c r="K775" s="344"/>
      <c r="L775" s="344"/>
      <c r="M775" s="344"/>
      <c r="N775" s="344"/>
      <c r="O775" s="344"/>
    </row>
    <row r="776" s="278" customFormat="1" ht="14.25" spans="1:15">
      <c r="A776" s="301" t="s">
        <v>1370</v>
      </c>
      <c r="B776" s="328" t="s">
        <v>1371</v>
      </c>
      <c r="C776" s="303"/>
      <c r="D776" s="303"/>
      <c r="E776" s="303"/>
      <c r="F776" s="297" t="str">
        <f t="shared" si="62"/>
        <v/>
      </c>
      <c r="G776" s="297" t="str">
        <f t="shared" si="63"/>
        <v/>
      </c>
      <c r="I776" s="344"/>
      <c r="J776" s="344"/>
      <c r="K776" s="344"/>
      <c r="L776" s="344"/>
      <c r="M776" s="344"/>
      <c r="N776" s="344"/>
      <c r="O776" s="344"/>
    </row>
    <row r="777" s="278" customFormat="1" ht="14.25" spans="1:15">
      <c r="A777" s="330" t="s">
        <v>1372</v>
      </c>
      <c r="B777" s="331" t="s">
        <v>1373</v>
      </c>
      <c r="C777" s="332"/>
      <c r="D777" s="332"/>
      <c r="E777" s="332"/>
      <c r="F777" s="297" t="str">
        <f t="shared" si="62"/>
        <v/>
      </c>
      <c r="G777" s="297" t="str">
        <f t="shared" si="63"/>
        <v/>
      </c>
      <c r="I777" s="344"/>
      <c r="J777" s="344"/>
      <c r="K777" s="344"/>
      <c r="L777" s="344"/>
      <c r="M777" s="344"/>
      <c r="N777" s="344"/>
      <c r="O777" s="344"/>
    </row>
    <row r="778" s="278" customFormat="1" ht="14.25" spans="1:15">
      <c r="A778" s="330" t="s">
        <v>1374</v>
      </c>
      <c r="B778" s="331" t="s">
        <v>1375</v>
      </c>
      <c r="C778" s="332"/>
      <c r="D778" s="332"/>
      <c r="E778" s="332">
        <v>17</v>
      </c>
      <c r="F778" s="297" t="str">
        <f t="shared" si="62"/>
        <v/>
      </c>
      <c r="G778" s="297"/>
      <c r="I778" s="344"/>
      <c r="J778" s="344"/>
      <c r="K778" s="344"/>
      <c r="L778" s="344"/>
      <c r="M778" s="344"/>
      <c r="N778" s="344"/>
      <c r="O778" s="344"/>
    </row>
    <row r="779" s="278" customFormat="1" ht="14.25" spans="1:15">
      <c r="A779" s="298" t="s">
        <v>1376</v>
      </c>
      <c r="B779" s="327" t="s">
        <v>1377</v>
      </c>
      <c r="C779" s="300"/>
      <c r="D779" s="300"/>
      <c r="E779" s="300"/>
      <c r="F779" s="297" t="str">
        <f t="shared" si="62"/>
        <v/>
      </c>
      <c r="G779" s="297" t="str">
        <f t="shared" si="63"/>
        <v/>
      </c>
      <c r="I779" s="344"/>
      <c r="J779" s="344"/>
      <c r="K779" s="344"/>
      <c r="L779" s="344"/>
      <c r="M779" s="344"/>
      <c r="N779" s="344"/>
      <c r="O779" s="344"/>
    </row>
    <row r="780" s="278" customFormat="1" ht="14.25" spans="1:15">
      <c r="A780" s="301" t="s">
        <v>1378</v>
      </c>
      <c r="B780" s="328" t="s">
        <v>1379</v>
      </c>
      <c r="C780" s="303"/>
      <c r="D780" s="303"/>
      <c r="E780" s="303"/>
      <c r="F780" s="297" t="str">
        <f t="shared" si="62"/>
        <v/>
      </c>
      <c r="G780" s="297" t="str">
        <f t="shared" si="63"/>
        <v/>
      </c>
      <c r="I780" s="344"/>
      <c r="J780" s="344"/>
      <c r="K780" s="344"/>
      <c r="L780" s="344"/>
      <c r="M780" s="344"/>
      <c r="N780" s="344"/>
      <c r="O780" s="344"/>
    </row>
    <row r="781" s="278" customFormat="1" ht="14.25" spans="1:15">
      <c r="A781" s="301" t="s">
        <v>1380</v>
      </c>
      <c r="B781" s="328" t="s">
        <v>1381</v>
      </c>
      <c r="C781" s="303"/>
      <c r="D781" s="303"/>
      <c r="E781" s="303"/>
      <c r="F781" s="297" t="str">
        <f t="shared" si="62"/>
        <v/>
      </c>
      <c r="G781" s="297" t="str">
        <f t="shared" si="63"/>
        <v/>
      </c>
      <c r="I781" s="344"/>
      <c r="J781" s="344"/>
      <c r="K781" s="344"/>
      <c r="L781" s="344"/>
      <c r="M781" s="344"/>
      <c r="N781" s="344"/>
      <c r="O781" s="344"/>
    </row>
    <row r="782" s="278" customFormat="1" ht="14.25" spans="1:15">
      <c r="A782" s="301" t="s">
        <v>1382</v>
      </c>
      <c r="B782" s="328" t="s">
        <v>1383</v>
      </c>
      <c r="C782" s="303"/>
      <c r="D782" s="303"/>
      <c r="E782" s="303"/>
      <c r="F782" s="297" t="str">
        <f t="shared" si="62"/>
        <v/>
      </c>
      <c r="G782" s="297" t="str">
        <f t="shared" si="63"/>
        <v/>
      </c>
      <c r="I782" s="344"/>
      <c r="J782" s="344"/>
      <c r="K782" s="344"/>
      <c r="L782" s="344"/>
      <c r="M782" s="344"/>
      <c r="N782" s="344"/>
      <c r="O782" s="344"/>
    </row>
    <row r="783" s="278" customFormat="1" ht="14.25" spans="1:15">
      <c r="A783" s="301" t="s">
        <v>1384</v>
      </c>
      <c r="B783" s="328" t="s">
        <v>1385</v>
      </c>
      <c r="C783" s="303"/>
      <c r="D783" s="303"/>
      <c r="E783" s="303"/>
      <c r="F783" s="297" t="str">
        <f t="shared" si="62"/>
        <v/>
      </c>
      <c r="G783" s="297" t="str">
        <f t="shared" si="63"/>
        <v/>
      </c>
      <c r="I783" s="344"/>
      <c r="J783" s="344"/>
      <c r="K783" s="344"/>
      <c r="L783" s="344"/>
      <c r="M783" s="344"/>
      <c r="N783" s="344"/>
      <c r="O783" s="344"/>
    </row>
    <row r="784" s="278" customFormat="1" ht="14.25" spans="1:15">
      <c r="A784" s="301" t="s">
        <v>1386</v>
      </c>
      <c r="B784" s="328" t="s">
        <v>1387</v>
      </c>
      <c r="C784" s="303"/>
      <c r="D784" s="303"/>
      <c r="E784" s="303"/>
      <c r="F784" s="297" t="str">
        <f t="shared" si="62"/>
        <v/>
      </c>
      <c r="G784" s="297" t="str">
        <f t="shared" si="63"/>
        <v/>
      </c>
      <c r="I784" s="344"/>
      <c r="J784" s="344"/>
      <c r="K784" s="344"/>
      <c r="L784" s="344"/>
      <c r="M784" s="344"/>
      <c r="N784" s="344"/>
      <c r="O784" s="344"/>
    </row>
    <row r="785" s="278" customFormat="1" ht="14.25" spans="1:15">
      <c r="A785" s="330" t="s">
        <v>1388</v>
      </c>
      <c r="B785" s="331" t="s">
        <v>1389</v>
      </c>
      <c r="C785" s="332"/>
      <c r="D785" s="332"/>
      <c r="E785" s="332"/>
      <c r="F785" s="297" t="str">
        <f t="shared" si="62"/>
        <v/>
      </c>
      <c r="G785" s="297" t="str">
        <f t="shared" si="63"/>
        <v/>
      </c>
      <c r="I785" s="344"/>
      <c r="J785" s="344"/>
      <c r="K785" s="344"/>
      <c r="L785" s="344"/>
      <c r="M785" s="344"/>
      <c r="N785" s="344"/>
      <c r="O785" s="344"/>
    </row>
    <row r="786" s="278" customFormat="1" ht="14.25" spans="1:15">
      <c r="A786" s="330" t="s">
        <v>1390</v>
      </c>
      <c r="B786" s="331" t="s">
        <v>1391</v>
      </c>
      <c r="C786" s="332"/>
      <c r="D786" s="332"/>
      <c r="E786" s="332"/>
      <c r="F786" s="297" t="str">
        <f t="shared" si="62"/>
        <v/>
      </c>
      <c r="G786" s="297" t="str">
        <f t="shared" si="63"/>
        <v/>
      </c>
      <c r="I786" s="344"/>
      <c r="J786" s="344"/>
      <c r="K786" s="344"/>
      <c r="L786" s="344"/>
      <c r="M786" s="344"/>
      <c r="N786" s="344"/>
      <c r="O786" s="344"/>
    </row>
    <row r="787" s="278" customFormat="1" ht="14.25" spans="1:15">
      <c r="A787" s="298" t="s">
        <v>1392</v>
      </c>
      <c r="B787" s="327" t="s">
        <v>1393</v>
      </c>
      <c r="C787" s="300"/>
      <c r="D787" s="300"/>
      <c r="E787" s="300"/>
      <c r="F787" s="297" t="str">
        <f t="shared" si="62"/>
        <v/>
      </c>
      <c r="G787" s="297" t="str">
        <f t="shared" si="63"/>
        <v/>
      </c>
      <c r="I787" s="344"/>
      <c r="J787" s="344"/>
      <c r="K787" s="344"/>
      <c r="L787" s="344"/>
      <c r="M787" s="344"/>
      <c r="N787" s="344"/>
      <c r="O787" s="344"/>
    </row>
    <row r="788" s="278" customFormat="1" ht="14.25" spans="1:15">
      <c r="A788" s="301" t="s">
        <v>1394</v>
      </c>
      <c r="B788" s="328" t="s">
        <v>33</v>
      </c>
      <c r="C788" s="303"/>
      <c r="D788" s="303"/>
      <c r="E788" s="303"/>
      <c r="F788" s="297" t="str">
        <f t="shared" si="62"/>
        <v/>
      </c>
      <c r="G788" s="297" t="str">
        <f t="shared" si="63"/>
        <v/>
      </c>
      <c r="I788" s="344"/>
      <c r="J788" s="344"/>
      <c r="K788" s="344"/>
      <c r="L788" s="344"/>
      <c r="M788" s="344"/>
      <c r="N788" s="344"/>
      <c r="O788" s="344"/>
    </row>
    <row r="789" s="278" customFormat="1" ht="14.25" spans="1:15">
      <c r="A789" s="301" t="s">
        <v>1395</v>
      </c>
      <c r="B789" s="328" t="s">
        <v>35</v>
      </c>
      <c r="C789" s="303"/>
      <c r="D789" s="303"/>
      <c r="E789" s="303"/>
      <c r="F789" s="297" t="str">
        <f t="shared" si="62"/>
        <v/>
      </c>
      <c r="G789" s="297" t="str">
        <f t="shared" si="63"/>
        <v/>
      </c>
      <c r="I789" s="344"/>
      <c r="J789" s="344"/>
      <c r="K789" s="344"/>
      <c r="L789" s="344"/>
      <c r="M789" s="344"/>
      <c r="N789" s="344"/>
      <c r="O789" s="344"/>
    </row>
    <row r="790" s="278" customFormat="1" ht="14.25" spans="1:15">
      <c r="A790" s="301" t="s">
        <v>1396</v>
      </c>
      <c r="B790" s="328" t="s">
        <v>37</v>
      </c>
      <c r="C790" s="303"/>
      <c r="D790" s="303"/>
      <c r="E790" s="303"/>
      <c r="F790" s="297" t="str">
        <f t="shared" si="62"/>
        <v/>
      </c>
      <c r="G790" s="297" t="str">
        <f t="shared" si="63"/>
        <v/>
      </c>
      <c r="I790" s="344"/>
      <c r="J790" s="344"/>
      <c r="K790" s="344"/>
      <c r="L790" s="344"/>
      <c r="M790" s="344"/>
      <c r="N790" s="344"/>
      <c r="O790" s="344"/>
    </row>
    <row r="791" s="278" customFormat="1" ht="14.25" spans="1:15">
      <c r="A791" s="301" t="s">
        <v>1397</v>
      </c>
      <c r="B791" s="328" t="s">
        <v>1398</v>
      </c>
      <c r="C791" s="303"/>
      <c r="D791" s="303"/>
      <c r="E791" s="303"/>
      <c r="F791" s="297" t="str">
        <f t="shared" si="62"/>
        <v/>
      </c>
      <c r="G791" s="297" t="str">
        <f t="shared" si="63"/>
        <v/>
      </c>
      <c r="I791" s="344"/>
      <c r="J791" s="344"/>
      <c r="K791" s="344"/>
      <c r="L791" s="344"/>
      <c r="M791" s="344"/>
      <c r="N791" s="344"/>
      <c r="O791" s="344"/>
    </row>
    <row r="792" s="278" customFormat="1" ht="14.25" spans="1:15">
      <c r="A792" s="301" t="s">
        <v>1399</v>
      </c>
      <c r="B792" s="328" t="s">
        <v>1400</v>
      </c>
      <c r="C792" s="303"/>
      <c r="D792" s="303"/>
      <c r="E792" s="303"/>
      <c r="F792" s="297" t="str">
        <f t="shared" si="62"/>
        <v/>
      </c>
      <c r="G792" s="297" t="str">
        <f t="shared" ref="G792:G802" si="64">IF(D792=0,"",ROUND(E792/D792*100,1))</f>
        <v/>
      </c>
      <c r="I792" s="344"/>
      <c r="J792" s="344"/>
      <c r="K792" s="344"/>
      <c r="L792" s="344"/>
      <c r="M792" s="344"/>
      <c r="N792" s="344"/>
      <c r="O792" s="344"/>
    </row>
    <row r="793" s="278" customFormat="1" ht="14.25" spans="1:15">
      <c r="A793" s="301" t="s">
        <v>1401</v>
      </c>
      <c r="B793" s="328" t="s">
        <v>1402</v>
      </c>
      <c r="C793" s="303"/>
      <c r="D793" s="303"/>
      <c r="E793" s="303"/>
      <c r="F793" s="297" t="str">
        <f t="shared" si="62"/>
        <v/>
      </c>
      <c r="G793" s="297" t="str">
        <f t="shared" si="64"/>
        <v/>
      </c>
      <c r="I793" s="344"/>
      <c r="J793" s="344"/>
      <c r="K793" s="344"/>
      <c r="L793" s="344"/>
      <c r="M793" s="344"/>
      <c r="N793" s="344"/>
      <c r="O793" s="344"/>
    </row>
    <row r="794" s="278" customFormat="1" ht="14.25" spans="1:15">
      <c r="A794" s="301" t="s">
        <v>1403</v>
      </c>
      <c r="B794" s="328" t="s">
        <v>134</v>
      </c>
      <c r="C794" s="303"/>
      <c r="D794" s="303"/>
      <c r="E794" s="303"/>
      <c r="F794" s="297" t="str">
        <f t="shared" si="62"/>
        <v/>
      </c>
      <c r="G794" s="297" t="str">
        <f t="shared" si="64"/>
        <v/>
      </c>
      <c r="I794" s="344"/>
      <c r="J794" s="344"/>
      <c r="K794" s="344"/>
      <c r="L794" s="344"/>
      <c r="M794" s="344"/>
      <c r="N794" s="344"/>
      <c r="O794" s="344"/>
    </row>
    <row r="795" s="278" customFormat="1" ht="14.25" spans="1:15">
      <c r="A795" s="301" t="s">
        <v>1404</v>
      </c>
      <c r="B795" s="328" t="s">
        <v>1405</v>
      </c>
      <c r="C795" s="303"/>
      <c r="D795" s="303"/>
      <c r="E795" s="303"/>
      <c r="F795" s="297" t="str">
        <f t="shared" ref="F795:F802" si="65">IF(C795=0,"",ROUND(E795/C795*100,1))</f>
        <v/>
      </c>
      <c r="G795" s="297" t="str">
        <f t="shared" si="64"/>
        <v/>
      </c>
      <c r="I795" s="344"/>
      <c r="J795" s="344"/>
      <c r="K795" s="344"/>
      <c r="L795" s="344"/>
      <c r="M795" s="344"/>
      <c r="N795" s="344"/>
      <c r="O795" s="344"/>
    </row>
    <row r="796" s="278" customFormat="1" ht="14.25" spans="1:15">
      <c r="A796" s="301" t="s">
        <v>1406</v>
      </c>
      <c r="B796" s="328" t="s">
        <v>51</v>
      </c>
      <c r="C796" s="303"/>
      <c r="D796" s="303"/>
      <c r="E796" s="303"/>
      <c r="F796" s="297" t="str">
        <f t="shared" si="65"/>
        <v/>
      </c>
      <c r="G796" s="297" t="str">
        <f t="shared" si="64"/>
        <v/>
      </c>
      <c r="I796" s="344"/>
      <c r="J796" s="344"/>
      <c r="K796" s="344"/>
      <c r="L796" s="344"/>
      <c r="M796" s="344"/>
      <c r="N796" s="344"/>
      <c r="O796" s="344"/>
    </row>
    <row r="797" s="278" customFormat="1" ht="14.25" spans="1:15">
      <c r="A797" s="301" t="s">
        <v>1407</v>
      </c>
      <c r="B797" s="328" t="s">
        <v>1408</v>
      </c>
      <c r="C797" s="303"/>
      <c r="D797" s="303"/>
      <c r="E797" s="303"/>
      <c r="F797" s="297" t="str">
        <f t="shared" si="65"/>
        <v/>
      </c>
      <c r="G797" s="297" t="str">
        <f t="shared" si="64"/>
        <v/>
      </c>
      <c r="I797" s="344"/>
      <c r="J797" s="344"/>
      <c r="K797" s="344"/>
      <c r="L797" s="344"/>
      <c r="M797" s="344"/>
      <c r="N797" s="344"/>
      <c r="O797" s="344"/>
    </row>
    <row r="798" s="278" customFormat="1" ht="14.25" spans="1:15">
      <c r="A798" s="298" t="s">
        <v>1409</v>
      </c>
      <c r="B798" s="327" t="s">
        <v>1410</v>
      </c>
      <c r="C798" s="300">
        <f>SUM(C799)</f>
        <v>0</v>
      </c>
      <c r="D798" s="300">
        <f>SUM(D799)</f>
        <v>0</v>
      </c>
      <c r="E798" s="300">
        <f>SUM(E799)</f>
        <v>1250</v>
      </c>
      <c r="F798" s="297" t="str">
        <f t="shared" si="65"/>
        <v/>
      </c>
      <c r="G798" s="297" t="str">
        <f t="shared" si="64"/>
        <v/>
      </c>
      <c r="I798" s="344"/>
      <c r="J798" s="344"/>
      <c r="K798" s="344"/>
      <c r="L798" s="344"/>
      <c r="M798" s="344"/>
      <c r="N798" s="344"/>
      <c r="O798" s="344"/>
    </row>
    <row r="799" s="278" customFormat="1" ht="15" spans="1:15">
      <c r="A799" s="301" t="s">
        <v>1411</v>
      </c>
      <c r="B799" s="328" t="s">
        <v>1412</v>
      </c>
      <c r="C799" s="303"/>
      <c r="D799" s="303"/>
      <c r="E799" s="304">
        <v>1250</v>
      </c>
      <c r="F799" s="297" t="str">
        <f t="shared" si="65"/>
        <v/>
      </c>
      <c r="G799" s="297" t="str">
        <f t="shared" si="64"/>
        <v/>
      </c>
      <c r="I799" s="344"/>
      <c r="J799" s="344"/>
      <c r="K799" s="344"/>
      <c r="L799" s="344"/>
      <c r="M799" s="344"/>
      <c r="N799" s="344"/>
      <c r="O799" s="344"/>
    </row>
    <row r="800" s="278" customFormat="1" ht="14.25" spans="1:15">
      <c r="A800" s="295" t="s">
        <v>1413</v>
      </c>
      <c r="B800" s="329" t="s">
        <v>1414</v>
      </c>
      <c r="C800" s="324">
        <f>SUM(C801,C812,C813,C816,C818,C820)</f>
        <v>5251</v>
      </c>
      <c r="D800" s="324">
        <f>SUM(D801,D812,D813,D816,D818,D820)</f>
        <v>18080</v>
      </c>
      <c r="E800" s="324">
        <f>SUM(E801,E812,E813,E816,E818,E820)</f>
        <v>20425</v>
      </c>
      <c r="F800" s="297">
        <f t="shared" si="65"/>
        <v>389</v>
      </c>
      <c r="G800" s="297">
        <f t="shared" si="64"/>
        <v>113</v>
      </c>
      <c r="I800" s="344"/>
      <c r="J800" s="344"/>
      <c r="K800" s="344"/>
      <c r="L800" s="344"/>
      <c r="M800" s="344"/>
      <c r="N800" s="344"/>
      <c r="O800" s="344"/>
    </row>
    <row r="801" s="278" customFormat="1" ht="14.25" spans="1:15">
      <c r="A801" s="298" t="s">
        <v>1415</v>
      </c>
      <c r="B801" s="327" t="s">
        <v>1416</v>
      </c>
      <c r="C801" s="300">
        <f>SUM(C802:C811)</f>
        <v>2184</v>
      </c>
      <c r="D801" s="300">
        <f>SUM(D802:D811)</f>
        <v>7492</v>
      </c>
      <c r="E801" s="300">
        <f>SUM(E802:E811)</f>
        <v>19516</v>
      </c>
      <c r="F801" s="297">
        <f t="shared" si="65"/>
        <v>893.6</v>
      </c>
      <c r="G801" s="297">
        <f t="shared" si="64"/>
        <v>260.5</v>
      </c>
      <c r="I801" s="344"/>
      <c r="J801" s="344"/>
      <c r="K801" s="344"/>
      <c r="L801" s="344"/>
      <c r="M801" s="344"/>
      <c r="N801" s="344"/>
      <c r="O801" s="344"/>
    </row>
    <row r="802" s="278" customFormat="1" ht="15" spans="1:15">
      <c r="A802" s="301" t="s">
        <v>1417</v>
      </c>
      <c r="B802" s="328" t="s">
        <v>33</v>
      </c>
      <c r="C802" s="304">
        <v>922</v>
      </c>
      <c r="D802" s="304">
        <v>1793</v>
      </c>
      <c r="E802" s="304">
        <v>2800</v>
      </c>
      <c r="F802" s="297">
        <f t="shared" si="65"/>
        <v>303.7</v>
      </c>
      <c r="G802" s="297">
        <f t="shared" si="64"/>
        <v>156.2</v>
      </c>
      <c r="I802" s="344"/>
      <c r="J802" s="344"/>
      <c r="K802" s="344"/>
      <c r="L802" s="344"/>
      <c r="M802" s="344"/>
      <c r="N802" s="344"/>
      <c r="O802" s="344"/>
    </row>
    <row r="803" s="278" customFormat="1" ht="15" spans="1:15">
      <c r="A803" s="301" t="s">
        <v>1418</v>
      </c>
      <c r="B803" s="328" t="s">
        <v>35</v>
      </c>
      <c r="C803" s="304">
        <v>494</v>
      </c>
      <c r="D803" s="304">
        <v>2461</v>
      </c>
      <c r="E803" s="304">
        <v>3177</v>
      </c>
      <c r="F803" s="297">
        <f t="shared" ref="F803:F812" si="66">IF(C803=0,"",ROUND(E803/C803*100,1))</f>
        <v>643.1</v>
      </c>
      <c r="G803" s="297">
        <f t="shared" ref="G803:G812" si="67">IF(D803=0,"",ROUND(E803/D803*100,1))</f>
        <v>129.1</v>
      </c>
      <c r="I803" s="344"/>
      <c r="J803" s="344"/>
      <c r="K803" s="344"/>
      <c r="L803" s="344"/>
      <c r="M803" s="344"/>
      <c r="N803" s="344"/>
      <c r="O803" s="344"/>
    </row>
    <row r="804" s="278" customFormat="1" ht="15" spans="1:15">
      <c r="A804" s="301" t="s">
        <v>1419</v>
      </c>
      <c r="B804" s="328" t="s">
        <v>37</v>
      </c>
      <c r="C804" s="304"/>
      <c r="D804" s="304">
        <v>555</v>
      </c>
      <c r="E804" s="304">
        <v>3439</v>
      </c>
      <c r="F804" s="297" t="str">
        <f t="shared" si="66"/>
        <v/>
      </c>
      <c r="G804" s="297">
        <f t="shared" si="67"/>
        <v>619.6</v>
      </c>
      <c r="I804" s="344"/>
      <c r="J804" s="344"/>
      <c r="K804" s="344"/>
      <c r="L804" s="344"/>
      <c r="M804" s="344"/>
      <c r="N804" s="344"/>
      <c r="O804" s="344"/>
    </row>
    <row r="805" s="278" customFormat="1" ht="15" spans="1:15">
      <c r="A805" s="301" t="s">
        <v>1420</v>
      </c>
      <c r="B805" s="328" t="s">
        <v>1421</v>
      </c>
      <c r="C805" s="304"/>
      <c r="D805" s="304">
        <v>806</v>
      </c>
      <c r="E805" s="304">
        <v>3300</v>
      </c>
      <c r="F805" s="297" t="str">
        <f t="shared" si="66"/>
        <v/>
      </c>
      <c r="G805" s="297">
        <f t="shared" si="67"/>
        <v>409.4</v>
      </c>
      <c r="I805" s="344"/>
      <c r="J805" s="344"/>
      <c r="K805" s="344"/>
      <c r="L805" s="344"/>
      <c r="M805" s="344"/>
      <c r="N805" s="344"/>
      <c r="O805" s="344"/>
    </row>
    <row r="806" s="278" customFormat="1" ht="15" spans="1:15">
      <c r="A806" s="301" t="s">
        <v>1422</v>
      </c>
      <c r="B806" s="328" t="s">
        <v>1423</v>
      </c>
      <c r="C806" s="304"/>
      <c r="D806" s="304"/>
      <c r="E806" s="304"/>
      <c r="F806" s="297" t="str">
        <f t="shared" si="66"/>
        <v/>
      </c>
      <c r="G806" s="297" t="str">
        <f t="shared" si="67"/>
        <v/>
      </c>
      <c r="I806" s="344"/>
      <c r="J806" s="344"/>
      <c r="K806" s="344"/>
      <c r="L806" s="344"/>
      <c r="M806" s="344"/>
      <c r="N806" s="344"/>
      <c r="O806" s="344"/>
    </row>
    <row r="807" s="278" customFormat="1" ht="15" spans="1:15">
      <c r="A807" s="301" t="s">
        <v>1424</v>
      </c>
      <c r="B807" s="328" t="s">
        <v>1425</v>
      </c>
      <c r="C807" s="304"/>
      <c r="D807" s="304"/>
      <c r="E807" s="304"/>
      <c r="F807" s="297" t="str">
        <f t="shared" si="66"/>
        <v/>
      </c>
      <c r="G807" s="297" t="str">
        <f t="shared" si="67"/>
        <v/>
      </c>
      <c r="I807" s="344"/>
      <c r="J807" s="344"/>
      <c r="K807" s="344"/>
      <c r="L807" s="344"/>
      <c r="M807" s="344"/>
      <c r="N807" s="344"/>
      <c r="O807" s="344"/>
    </row>
    <row r="808" s="278" customFormat="1" ht="15" spans="1:15">
      <c r="A808" s="301" t="s">
        <v>1426</v>
      </c>
      <c r="B808" s="328" t="s">
        <v>1427</v>
      </c>
      <c r="C808" s="304"/>
      <c r="D808" s="304"/>
      <c r="E808" s="304"/>
      <c r="F808" s="297" t="str">
        <f t="shared" si="66"/>
        <v/>
      </c>
      <c r="G808" s="297" t="str">
        <f t="shared" si="67"/>
        <v/>
      </c>
      <c r="I808" s="344"/>
      <c r="J808" s="344"/>
      <c r="K808" s="344"/>
      <c r="L808" s="344"/>
      <c r="M808" s="344"/>
      <c r="N808" s="344"/>
      <c r="O808" s="344"/>
    </row>
    <row r="809" s="278" customFormat="1" ht="15" spans="1:15">
      <c r="A809" s="301" t="s">
        <v>1428</v>
      </c>
      <c r="B809" s="328" t="s">
        <v>1429</v>
      </c>
      <c r="C809" s="304">
        <v>368</v>
      </c>
      <c r="D809" s="304">
        <v>273</v>
      </c>
      <c r="E809" s="304">
        <v>4200</v>
      </c>
      <c r="F809" s="297">
        <f t="shared" si="66"/>
        <v>1141.3</v>
      </c>
      <c r="G809" s="297">
        <f t="shared" si="67"/>
        <v>1538.5</v>
      </c>
      <c r="I809" s="344"/>
      <c r="J809" s="344"/>
      <c r="K809" s="344"/>
      <c r="L809" s="344"/>
      <c r="M809" s="344"/>
      <c r="N809" s="344"/>
      <c r="O809" s="344"/>
    </row>
    <row r="810" s="278" customFormat="1" ht="15" spans="1:15">
      <c r="A810" s="301" t="s">
        <v>1430</v>
      </c>
      <c r="B810" s="328" t="s">
        <v>1431</v>
      </c>
      <c r="C810" s="304"/>
      <c r="D810" s="304"/>
      <c r="E810" s="304"/>
      <c r="F810" s="297" t="str">
        <f t="shared" si="66"/>
        <v/>
      </c>
      <c r="G810" s="297" t="str">
        <f t="shared" si="67"/>
        <v/>
      </c>
      <c r="I810" s="344"/>
      <c r="J810" s="344"/>
      <c r="K810" s="344"/>
      <c r="L810" s="344"/>
      <c r="M810" s="344"/>
      <c r="N810" s="344"/>
      <c r="O810" s="344"/>
    </row>
    <row r="811" s="278" customFormat="1" ht="15" spans="1:15">
      <c r="A811" s="301" t="s">
        <v>1432</v>
      </c>
      <c r="B811" s="328" t="s">
        <v>1433</v>
      </c>
      <c r="C811" s="304">
        <v>400</v>
      </c>
      <c r="D811" s="304">
        <v>1604</v>
      </c>
      <c r="E811" s="304">
        <v>2600</v>
      </c>
      <c r="F811" s="297">
        <f t="shared" si="66"/>
        <v>650</v>
      </c>
      <c r="G811" s="297">
        <f t="shared" si="67"/>
        <v>162.1</v>
      </c>
      <c r="I811" s="344"/>
      <c r="J811" s="344"/>
      <c r="K811" s="344"/>
      <c r="L811" s="344"/>
      <c r="M811" s="344"/>
      <c r="N811" s="344"/>
      <c r="O811" s="344"/>
    </row>
    <row r="812" s="278" customFormat="1" ht="15" spans="1:15">
      <c r="A812" s="330" t="s">
        <v>1434</v>
      </c>
      <c r="B812" s="331" t="s">
        <v>1435</v>
      </c>
      <c r="C812" s="304">
        <v>186</v>
      </c>
      <c r="D812" s="304">
        <v>68</v>
      </c>
      <c r="E812" s="304">
        <v>909</v>
      </c>
      <c r="F812" s="297">
        <f t="shared" si="66"/>
        <v>488.7</v>
      </c>
      <c r="G812" s="297">
        <f t="shared" si="67"/>
        <v>1336.8</v>
      </c>
      <c r="I812" s="344"/>
      <c r="J812" s="344"/>
      <c r="K812" s="344"/>
      <c r="L812" s="344"/>
      <c r="M812" s="344"/>
      <c r="N812" s="344"/>
      <c r="O812" s="344"/>
    </row>
    <row r="813" s="278" customFormat="1" ht="14.25" spans="1:15">
      <c r="A813" s="298" t="s">
        <v>1436</v>
      </c>
      <c r="B813" s="327" t="s">
        <v>1437</v>
      </c>
      <c r="C813" s="300">
        <f>SUM(C814:C815)</f>
        <v>1173</v>
      </c>
      <c r="D813" s="300">
        <f>SUM(D814:D815)</f>
        <v>5064</v>
      </c>
      <c r="E813" s="300"/>
      <c r="F813" s="297"/>
      <c r="G813" s="297"/>
      <c r="I813" s="344"/>
      <c r="J813" s="344"/>
      <c r="K813" s="344"/>
      <c r="L813" s="344"/>
      <c r="M813" s="344"/>
      <c r="N813" s="344"/>
      <c r="O813" s="344"/>
    </row>
    <row r="814" s="278" customFormat="1" ht="15" spans="1:15">
      <c r="A814" s="301" t="s">
        <v>1438</v>
      </c>
      <c r="B814" s="328" t="s">
        <v>1439</v>
      </c>
      <c r="C814" s="304"/>
      <c r="D814" s="304">
        <v>4909</v>
      </c>
      <c r="E814" s="304"/>
      <c r="F814" s="297"/>
      <c r="G814" s="297"/>
      <c r="I814" s="344"/>
      <c r="J814" s="344"/>
      <c r="K814" s="344"/>
      <c r="L814" s="344"/>
      <c r="M814" s="344"/>
      <c r="N814" s="344"/>
      <c r="O814" s="344"/>
    </row>
    <row r="815" s="278" customFormat="1" ht="15" spans="1:15">
      <c r="A815" s="301" t="s">
        <v>1440</v>
      </c>
      <c r="B815" s="328" t="s">
        <v>1441</v>
      </c>
      <c r="C815" s="304">
        <v>1173</v>
      </c>
      <c r="D815" s="304">
        <v>155</v>
      </c>
      <c r="E815" s="304"/>
      <c r="F815" s="297"/>
      <c r="G815" s="297"/>
      <c r="I815" s="344"/>
      <c r="J815" s="344"/>
      <c r="K815" s="344"/>
      <c r="L815" s="344"/>
      <c r="M815" s="344"/>
      <c r="N815" s="344"/>
      <c r="O815" s="344"/>
    </row>
    <row r="816" s="278" customFormat="1" ht="14.25" spans="1:15">
      <c r="A816" s="298" t="s">
        <v>1442</v>
      </c>
      <c r="B816" s="327" t="s">
        <v>1443</v>
      </c>
      <c r="C816" s="300">
        <f t="shared" ref="C816:C820" si="68">SUM(C817)</f>
        <v>0</v>
      </c>
      <c r="D816" s="300">
        <f>SUM(D817)</f>
        <v>838</v>
      </c>
      <c r="E816" s="300"/>
      <c r="F816" s="297"/>
      <c r="G816" s="297"/>
      <c r="I816" s="344"/>
      <c r="J816" s="344"/>
      <c r="K816" s="344"/>
      <c r="L816" s="344"/>
      <c r="M816" s="344"/>
      <c r="N816" s="344"/>
      <c r="O816" s="344"/>
    </row>
    <row r="817" s="278" customFormat="1" ht="15" spans="1:15">
      <c r="A817" s="301" t="s">
        <v>1444</v>
      </c>
      <c r="B817" s="328" t="s">
        <v>1445</v>
      </c>
      <c r="C817" s="304"/>
      <c r="D817" s="304">
        <v>838</v>
      </c>
      <c r="E817" s="304"/>
      <c r="F817" s="297"/>
      <c r="G817" s="297"/>
      <c r="I817" s="344"/>
      <c r="J817" s="344"/>
      <c r="K817" s="344"/>
      <c r="L817" s="344"/>
      <c r="M817" s="344"/>
      <c r="N817" s="344"/>
      <c r="O817" s="344"/>
    </row>
    <row r="818" s="278" customFormat="1" ht="14.25" spans="1:15">
      <c r="A818" s="298" t="s">
        <v>1446</v>
      </c>
      <c r="B818" s="327" t="s">
        <v>1447</v>
      </c>
      <c r="C818" s="300"/>
      <c r="D818" s="300"/>
      <c r="E818" s="300"/>
      <c r="F818" s="297" t="str">
        <f>IF(C818=0,"",ROUND(E818/C818*100,1))</f>
        <v/>
      </c>
      <c r="G818" s="297" t="str">
        <f>IF(D818=0,"",ROUND(E818/D818*100,1))</f>
        <v/>
      </c>
      <c r="I818" s="344"/>
      <c r="J818" s="344"/>
      <c r="K818" s="344"/>
      <c r="L818" s="344"/>
      <c r="M818" s="344"/>
      <c r="N818" s="344"/>
      <c r="O818" s="344"/>
    </row>
    <row r="819" s="278" customFormat="1" ht="14.25" spans="1:15">
      <c r="A819" s="301" t="s">
        <v>1448</v>
      </c>
      <c r="B819" s="328" t="s">
        <v>1449</v>
      </c>
      <c r="C819" s="303"/>
      <c r="D819" s="303"/>
      <c r="E819" s="303"/>
      <c r="F819" s="297" t="str">
        <f>IF(C819=0,"",ROUND(E819/C819*100,1))</f>
        <v/>
      </c>
      <c r="G819" s="297" t="str">
        <f>IF(D819=0,"",ROUND(E819/D819*100,1))</f>
        <v/>
      </c>
      <c r="I819" s="344"/>
      <c r="J819" s="344"/>
      <c r="K819" s="344"/>
      <c r="L819" s="344"/>
      <c r="M819" s="344"/>
      <c r="N819" s="344"/>
      <c r="O819" s="344"/>
    </row>
    <row r="820" s="278" customFormat="1" ht="14.25" spans="1:15">
      <c r="A820" s="298" t="s">
        <v>1450</v>
      </c>
      <c r="B820" s="327" t="s">
        <v>1451</v>
      </c>
      <c r="C820" s="300">
        <f t="shared" si="68"/>
        <v>1708</v>
      </c>
      <c r="D820" s="300">
        <f>SUM(D821)</f>
        <v>4618</v>
      </c>
      <c r="E820" s="300"/>
      <c r="F820" s="297"/>
      <c r="G820" s="297"/>
      <c r="I820" s="344"/>
      <c r="J820" s="344"/>
      <c r="K820" s="344"/>
      <c r="L820" s="344"/>
      <c r="M820" s="344"/>
      <c r="N820" s="344"/>
      <c r="O820" s="344"/>
    </row>
    <row r="821" s="278" customFormat="1" ht="15" spans="1:15">
      <c r="A821" s="301" t="s">
        <v>1452</v>
      </c>
      <c r="B821" s="328" t="s">
        <v>1453</v>
      </c>
      <c r="C821" s="304">
        <v>1708</v>
      </c>
      <c r="D821" s="304">
        <v>4618</v>
      </c>
      <c r="E821" s="304"/>
      <c r="F821" s="297"/>
      <c r="G821" s="297"/>
      <c r="I821" s="344"/>
      <c r="J821" s="344"/>
      <c r="K821" s="344"/>
      <c r="L821" s="344"/>
      <c r="M821" s="344"/>
      <c r="N821" s="344"/>
      <c r="O821" s="344"/>
    </row>
    <row r="822" s="278" customFormat="1" ht="14.25" spans="1:15">
      <c r="A822" s="295" t="s">
        <v>1454</v>
      </c>
      <c r="B822" s="329" t="s">
        <v>1455</v>
      </c>
      <c r="C822" s="324">
        <f>SUM(C823,C849,C872,C900,C911,C918,C924,C927)</f>
        <v>74088</v>
      </c>
      <c r="D822" s="324">
        <f>SUM(D823,D849,D872,D900,D911,D918,D924,D927)</f>
        <v>58768</v>
      </c>
      <c r="E822" s="324">
        <f>SUM(E823,E849,E872,E900,E911,E918,E924,E927)</f>
        <v>66943</v>
      </c>
      <c r="F822" s="297">
        <f>IF(C822=0,"",ROUND(E822/C822*100,1))</f>
        <v>90.4</v>
      </c>
      <c r="G822" s="297">
        <f>IF(D822=0,"",ROUND(E822/D822*100,1))</f>
        <v>113.9</v>
      </c>
      <c r="I822" s="344"/>
      <c r="J822" s="344"/>
      <c r="K822" s="344"/>
      <c r="L822" s="344"/>
      <c r="M822" s="344"/>
      <c r="N822" s="344"/>
      <c r="O822" s="344"/>
    </row>
    <row r="823" s="278" customFormat="1" ht="14.25" spans="1:15">
      <c r="A823" s="298" t="s">
        <v>1456</v>
      </c>
      <c r="B823" s="327" t="s">
        <v>1457</v>
      </c>
      <c r="C823" s="300">
        <f>SUM(C824:C848)</f>
        <v>16060</v>
      </c>
      <c r="D823" s="300">
        <f>SUM(D824:D848)</f>
        <v>15238</v>
      </c>
      <c r="E823" s="300">
        <f>SUM(E824:E848)</f>
        <v>17973</v>
      </c>
      <c r="F823" s="297">
        <f>IF(C823=0,"",ROUND(E823/C823*100,1))</f>
        <v>111.9</v>
      </c>
      <c r="G823" s="297">
        <f>IF(D823=0,"",ROUND(E823/D823*100,1))</f>
        <v>117.9</v>
      </c>
      <c r="I823" s="344"/>
      <c r="J823" s="344"/>
      <c r="K823" s="344"/>
      <c r="L823" s="344"/>
      <c r="M823" s="344"/>
      <c r="N823" s="344"/>
      <c r="O823" s="344"/>
    </row>
    <row r="824" s="278" customFormat="1" ht="15" spans="1:15">
      <c r="A824" s="333" t="s">
        <v>1458</v>
      </c>
      <c r="B824" s="334" t="s">
        <v>1459</v>
      </c>
      <c r="C824" s="305">
        <v>3724</v>
      </c>
      <c r="D824" s="304">
        <v>5072</v>
      </c>
      <c r="E824" s="304">
        <v>3724</v>
      </c>
      <c r="F824" s="297">
        <f t="shared" ref="F824:F855" si="69">IF(C824=0,"",ROUND(E824/C824*100,1))</f>
        <v>100</v>
      </c>
      <c r="G824" s="297">
        <f t="shared" ref="G824:G855" si="70">IF(D824=0,"",ROUND(E824/D824*100,1))</f>
        <v>73.4</v>
      </c>
      <c r="I824" s="344"/>
      <c r="J824" s="344"/>
      <c r="K824" s="344"/>
      <c r="L824" s="344"/>
      <c r="M824" s="344"/>
      <c r="N824" s="344"/>
      <c r="O824" s="344"/>
    </row>
    <row r="825" s="278" customFormat="1" ht="15" spans="1:15">
      <c r="A825" s="333" t="s">
        <v>1460</v>
      </c>
      <c r="B825" s="334" t="s">
        <v>1461</v>
      </c>
      <c r="C825" s="305">
        <v>579</v>
      </c>
      <c r="D825" s="304">
        <v>234</v>
      </c>
      <c r="E825" s="304">
        <v>579</v>
      </c>
      <c r="F825" s="297">
        <f t="shared" si="69"/>
        <v>100</v>
      </c>
      <c r="G825" s="297">
        <f t="shared" si="70"/>
        <v>247.4</v>
      </c>
      <c r="I825" s="344"/>
      <c r="J825" s="344"/>
      <c r="K825" s="344"/>
      <c r="L825" s="344"/>
      <c r="M825" s="344"/>
      <c r="N825" s="344"/>
      <c r="O825" s="344"/>
    </row>
    <row r="826" s="278" customFormat="1" ht="15" spans="1:15">
      <c r="A826" s="333" t="s">
        <v>1462</v>
      </c>
      <c r="B826" s="334" t="s">
        <v>1463</v>
      </c>
      <c r="C826" s="305"/>
      <c r="D826" s="304">
        <v>200</v>
      </c>
      <c r="E826" s="304"/>
      <c r="F826" s="297" t="str">
        <f t="shared" si="69"/>
        <v/>
      </c>
      <c r="G826" s="297">
        <f t="shared" si="70"/>
        <v>0</v>
      </c>
      <c r="I826" s="344"/>
      <c r="J826" s="344"/>
      <c r="K826" s="344"/>
      <c r="L826" s="344"/>
      <c r="M826" s="344"/>
      <c r="N826" s="344"/>
      <c r="O826" s="344"/>
    </row>
    <row r="827" s="278" customFormat="1" ht="15" spans="1:15">
      <c r="A827" s="333" t="s">
        <v>1464</v>
      </c>
      <c r="B827" s="334" t="s">
        <v>1465</v>
      </c>
      <c r="C827" s="305">
        <v>847</v>
      </c>
      <c r="D827" s="304">
        <v>825</v>
      </c>
      <c r="E827" s="304">
        <v>847</v>
      </c>
      <c r="F827" s="297">
        <f t="shared" si="69"/>
        <v>100</v>
      </c>
      <c r="G827" s="297">
        <f t="shared" si="70"/>
        <v>102.7</v>
      </c>
      <c r="I827" s="344"/>
      <c r="J827" s="344"/>
      <c r="K827" s="344"/>
      <c r="L827" s="344"/>
      <c r="M827" s="344"/>
      <c r="N827" s="344"/>
      <c r="O827" s="344"/>
    </row>
    <row r="828" s="278" customFormat="1" ht="15" spans="1:15">
      <c r="A828" s="333" t="s">
        <v>1466</v>
      </c>
      <c r="B828" s="328" t="s">
        <v>1467</v>
      </c>
      <c r="C828" s="304"/>
      <c r="D828" s="304"/>
      <c r="E828" s="304"/>
      <c r="F828" s="297" t="str">
        <f t="shared" si="69"/>
        <v/>
      </c>
      <c r="G828" s="297" t="str">
        <f t="shared" si="70"/>
        <v/>
      </c>
      <c r="I828" s="344"/>
      <c r="J828" s="344"/>
      <c r="K828" s="344"/>
      <c r="L828" s="344"/>
      <c r="M828" s="344"/>
      <c r="N828" s="344"/>
      <c r="O828" s="344"/>
    </row>
    <row r="829" s="278" customFormat="1" ht="15" spans="1:15">
      <c r="A829" s="333" t="s">
        <v>1468</v>
      </c>
      <c r="B829" s="328" t="s">
        <v>1469</v>
      </c>
      <c r="C829" s="304">
        <v>65</v>
      </c>
      <c r="D829" s="304">
        <v>50</v>
      </c>
      <c r="E829" s="304">
        <v>60</v>
      </c>
      <c r="F829" s="297">
        <f t="shared" si="69"/>
        <v>92.3</v>
      </c>
      <c r="G829" s="297">
        <f t="shared" si="70"/>
        <v>120</v>
      </c>
      <c r="I829" s="344"/>
      <c r="J829" s="344"/>
      <c r="K829" s="344"/>
      <c r="L829" s="344"/>
      <c r="M829" s="344"/>
      <c r="N829" s="344"/>
      <c r="O829" s="344"/>
    </row>
    <row r="830" s="278" customFormat="1" ht="15" spans="1:15">
      <c r="A830" s="333" t="s">
        <v>1470</v>
      </c>
      <c r="B830" s="328" t="s">
        <v>1471</v>
      </c>
      <c r="C830" s="304">
        <v>1021</v>
      </c>
      <c r="D830" s="304">
        <v>942</v>
      </c>
      <c r="E830" s="304">
        <v>1000</v>
      </c>
      <c r="F830" s="297">
        <f t="shared" si="69"/>
        <v>97.9</v>
      </c>
      <c r="G830" s="297">
        <f t="shared" si="70"/>
        <v>106.2</v>
      </c>
      <c r="I830" s="344"/>
      <c r="J830" s="344"/>
      <c r="K830" s="344"/>
      <c r="L830" s="344"/>
      <c r="M830" s="344"/>
      <c r="N830" s="344"/>
      <c r="O830" s="344"/>
    </row>
    <row r="831" s="278" customFormat="1" ht="15" spans="1:15">
      <c r="A831" s="333" t="s">
        <v>1472</v>
      </c>
      <c r="B831" s="328" t="s">
        <v>1473</v>
      </c>
      <c r="C831" s="304"/>
      <c r="D831" s="304">
        <v>55</v>
      </c>
      <c r="E831" s="304">
        <v>55</v>
      </c>
      <c r="F831" s="297" t="str">
        <f t="shared" si="69"/>
        <v/>
      </c>
      <c r="G831" s="297">
        <f t="shared" si="70"/>
        <v>100</v>
      </c>
      <c r="I831" s="344"/>
      <c r="J831" s="344"/>
      <c r="K831" s="344"/>
      <c r="L831" s="344"/>
      <c r="M831" s="344"/>
      <c r="N831" s="344"/>
      <c r="O831" s="344"/>
    </row>
    <row r="832" s="278" customFormat="1" ht="15" spans="1:15">
      <c r="A832" s="333" t="s">
        <v>1474</v>
      </c>
      <c r="B832" s="328" t="s">
        <v>1475</v>
      </c>
      <c r="C832" s="304"/>
      <c r="D832" s="304">
        <v>20</v>
      </c>
      <c r="E832" s="304">
        <v>20</v>
      </c>
      <c r="F832" s="297" t="str">
        <f t="shared" si="69"/>
        <v/>
      </c>
      <c r="G832" s="297">
        <f t="shared" si="70"/>
        <v>100</v>
      </c>
      <c r="I832" s="344"/>
      <c r="J832" s="344"/>
      <c r="K832" s="344"/>
      <c r="L832" s="344"/>
      <c r="M832" s="344"/>
      <c r="N832" s="344"/>
      <c r="O832" s="344"/>
    </row>
    <row r="833" s="278" customFormat="1" ht="15" spans="1:15">
      <c r="A833" s="333" t="s">
        <v>1476</v>
      </c>
      <c r="B833" s="328" t="s">
        <v>1477</v>
      </c>
      <c r="C833" s="304"/>
      <c r="D833" s="304">
        <v>40</v>
      </c>
      <c r="E833" s="304">
        <v>40</v>
      </c>
      <c r="F833" s="297" t="str">
        <f t="shared" si="69"/>
        <v/>
      </c>
      <c r="G833" s="297">
        <f t="shared" si="70"/>
        <v>100</v>
      </c>
      <c r="I833" s="344"/>
      <c r="J833" s="344"/>
      <c r="K833" s="344"/>
      <c r="L833" s="344"/>
      <c r="M833" s="344"/>
      <c r="N833" s="344"/>
      <c r="O833" s="344"/>
    </row>
    <row r="834" s="278" customFormat="1" ht="15" spans="1:15">
      <c r="A834" s="333" t="s">
        <v>1478</v>
      </c>
      <c r="B834" s="328" t="s">
        <v>1479</v>
      </c>
      <c r="C834" s="304"/>
      <c r="D834" s="304"/>
      <c r="E834" s="304"/>
      <c r="F834" s="297" t="str">
        <f t="shared" si="69"/>
        <v/>
      </c>
      <c r="G834" s="297" t="str">
        <f t="shared" si="70"/>
        <v/>
      </c>
      <c r="I834" s="344"/>
      <c r="J834" s="344"/>
      <c r="K834" s="344"/>
      <c r="L834" s="344"/>
      <c r="M834" s="344"/>
      <c r="N834" s="344"/>
      <c r="O834" s="344"/>
    </row>
    <row r="835" s="278" customFormat="1" ht="15" spans="1:15">
      <c r="A835" s="333" t="s">
        <v>1480</v>
      </c>
      <c r="B835" s="328" t="s">
        <v>1481</v>
      </c>
      <c r="C835" s="304"/>
      <c r="D835" s="304"/>
      <c r="E835" s="304"/>
      <c r="F835" s="297" t="str">
        <f t="shared" si="69"/>
        <v/>
      </c>
      <c r="G835" s="297" t="str">
        <f t="shared" si="70"/>
        <v/>
      </c>
      <c r="I835" s="344"/>
      <c r="J835" s="344"/>
      <c r="K835" s="344"/>
      <c r="L835" s="344"/>
      <c r="M835" s="344"/>
      <c r="N835" s="344"/>
      <c r="O835" s="344"/>
    </row>
    <row r="836" s="278" customFormat="1" ht="15" spans="1:15">
      <c r="A836" s="333" t="s">
        <v>1482</v>
      </c>
      <c r="B836" s="328" t="s">
        <v>1483</v>
      </c>
      <c r="C836" s="304"/>
      <c r="D836" s="304">
        <v>125</v>
      </c>
      <c r="E836" s="304">
        <v>173</v>
      </c>
      <c r="F836" s="297" t="str">
        <f t="shared" si="69"/>
        <v/>
      </c>
      <c r="G836" s="297">
        <f t="shared" si="70"/>
        <v>138.4</v>
      </c>
      <c r="I836" s="344"/>
      <c r="J836" s="344"/>
      <c r="K836" s="344"/>
      <c r="L836" s="344"/>
      <c r="M836" s="344"/>
      <c r="N836" s="344"/>
      <c r="O836" s="344"/>
    </row>
    <row r="837" s="278" customFormat="1" ht="15" spans="1:15">
      <c r="A837" s="333" t="s">
        <v>1484</v>
      </c>
      <c r="B837" s="328" t="s">
        <v>1485</v>
      </c>
      <c r="C837" s="304">
        <v>4638</v>
      </c>
      <c r="D837" s="304">
        <v>4638</v>
      </c>
      <c r="E837" s="304">
        <v>5315</v>
      </c>
      <c r="F837" s="297">
        <f t="shared" si="69"/>
        <v>114.6</v>
      </c>
      <c r="G837" s="297">
        <f t="shared" si="70"/>
        <v>114.6</v>
      </c>
      <c r="I837" s="344"/>
      <c r="J837" s="344"/>
      <c r="K837" s="344"/>
      <c r="L837" s="344"/>
      <c r="M837" s="344"/>
      <c r="N837" s="344"/>
      <c r="O837" s="344"/>
    </row>
    <row r="838" s="278" customFormat="1" ht="15" spans="1:15">
      <c r="A838" s="333" t="s">
        <v>1486</v>
      </c>
      <c r="B838" s="328" t="s">
        <v>1487</v>
      </c>
      <c r="C838" s="304"/>
      <c r="D838" s="304"/>
      <c r="E838" s="304"/>
      <c r="F838" s="297" t="str">
        <f t="shared" si="69"/>
        <v/>
      </c>
      <c r="G838" s="297" t="str">
        <f t="shared" si="70"/>
        <v/>
      </c>
      <c r="I838" s="344"/>
      <c r="J838" s="344"/>
      <c r="K838" s="344"/>
      <c r="L838" s="344"/>
      <c r="M838" s="344"/>
      <c r="N838" s="344"/>
      <c r="O838" s="344"/>
    </row>
    <row r="839" s="278" customFormat="1" ht="15" spans="1:15">
      <c r="A839" s="333" t="s">
        <v>1488</v>
      </c>
      <c r="B839" s="328" t="s">
        <v>1489</v>
      </c>
      <c r="C839" s="304">
        <v>713</v>
      </c>
      <c r="D839" s="304">
        <v>707</v>
      </c>
      <c r="E839" s="304">
        <v>1403</v>
      </c>
      <c r="F839" s="297">
        <f t="shared" si="69"/>
        <v>196.8</v>
      </c>
      <c r="G839" s="297">
        <f t="shared" si="70"/>
        <v>198.4</v>
      </c>
      <c r="I839" s="344"/>
      <c r="J839" s="344"/>
      <c r="K839" s="344"/>
      <c r="L839" s="344"/>
      <c r="M839" s="344"/>
      <c r="N839" s="344"/>
      <c r="O839" s="344"/>
    </row>
    <row r="840" s="278" customFormat="1" ht="15" spans="1:15">
      <c r="A840" s="333" t="s">
        <v>1490</v>
      </c>
      <c r="B840" s="328" t="s">
        <v>1491</v>
      </c>
      <c r="C840" s="304"/>
      <c r="D840" s="304">
        <v>5</v>
      </c>
      <c r="E840" s="304"/>
      <c r="F840" s="297" t="str">
        <f t="shared" si="69"/>
        <v/>
      </c>
      <c r="G840" s="297">
        <f t="shared" si="70"/>
        <v>0</v>
      </c>
      <c r="I840" s="344"/>
      <c r="J840" s="344"/>
      <c r="K840" s="344"/>
      <c r="L840" s="344"/>
      <c r="M840" s="344"/>
      <c r="N840" s="344"/>
      <c r="O840" s="344"/>
    </row>
    <row r="841" s="278" customFormat="1" ht="15" spans="1:15">
      <c r="A841" s="333" t="s">
        <v>1492</v>
      </c>
      <c r="B841" s="328" t="s">
        <v>1493</v>
      </c>
      <c r="C841" s="304"/>
      <c r="D841" s="304">
        <v>2</v>
      </c>
      <c r="E841" s="304"/>
      <c r="F841" s="297" t="str">
        <f t="shared" si="69"/>
        <v/>
      </c>
      <c r="G841" s="297">
        <f t="shared" si="70"/>
        <v>0</v>
      </c>
      <c r="I841" s="344"/>
      <c r="J841" s="344"/>
      <c r="K841" s="344"/>
      <c r="L841" s="344"/>
      <c r="M841" s="344"/>
      <c r="N841" s="344"/>
      <c r="O841" s="344"/>
    </row>
    <row r="842" s="278" customFormat="1" ht="15" spans="1:15">
      <c r="A842" s="333" t="s">
        <v>1494</v>
      </c>
      <c r="B842" s="328" t="s">
        <v>1495</v>
      </c>
      <c r="C842" s="304"/>
      <c r="D842" s="304"/>
      <c r="E842" s="304"/>
      <c r="F842" s="297" t="str">
        <f t="shared" si="69"/>
        <v/>
      </c>
      <c r="G842" s="297" t="str">
        <f t="shared" si="70"/>
        <v/>
      </c>
      <c r="I842" s="344"/>
      <c r="J842" s="344"/>
      <c r="K842" s="344"/>
      <c r="L842" s="344"/>
      <c r="M842" s="344"/>
      <c r="N842" s="344"/>
      <c r="O842" s="344"/>
    </row>
    <row r="843" s="278" customFormat="1" ht="15" spans="1:15">
      <c r="A843" s="333" t="s">
        <v>1496</v>
      </c>
      <c r="B843" s="328" t="s">
        <v>1497</v>
      </c>
      <c r="C843" s="304"/>
      <c r="D843" s="304">
        <v>52</v>
      </c>
      <c r="E843" s="304">
        <v>52</v>
      </c>
      <c r="F843" s="297" t="str">
        <f t="shared" si="69"/>
        <v/>
      </c>
      <c r="G843" s="297">
        <f t="shared" si="70"/>
        <v>100</v>
      </c>
      <c r="I843" s="344"/>
      <c r="J843" s="344"/>
      <c r="K843" s="344"/>
      <c r="L843" s="344"/>
      <c r="M843" s="344"/>
      <c r="N843" s="344"/>
      <c r="O843" s="344"/>
    </row>
    <row r="844" s="278" customFormat="1" ht="15" spans="1:15">
      <c r="A844" s="333" t="s">
        <v>1498</v>
      </c>
      <c r="B844" s="328" t="s">
        <v>1499</v>
      </c>
      <c r="C844" s="304"/>
      <c r="D844" s="304">
        <v>191</v>
      </c>
      <c r="E844" s="304">
        <v>191</v>
      </c>
      <c r="F844" s="297" t="str">
        <f t="shared" si="69"/>
        <v/>
      </c>
      <c r="G844" s="297">
        <f t="shared" si="70"/>
        <v>100</v>
      </c>
      <c r="I844" s="344"/>
      <c r="J844" s="344"/>
      <c r="K844" s="344"/>
      <c r="L844" s="344"/>
      <c r="M844" s="344"/>
      <c r="N844" s="344"/>
      <c r="O844" s="344"/>
    </row>
    <row r="845" s="278" customFormat="1" ht="15" spans="1:15">
      <c r="A845" s="333" t="s">
        <v>1500</v>
      </c>
      <c r="B845" s="328" t="s">
        <v>1501</v>
      </c>
      <c r="C845" s="304">
        <v>28</v>
      </c>
      <c r="D845" s="304">
        <v>28</v>
      </c>
      <c r="E845" s="304">
        <v>28</v>
      </c>
      <c r="F845" s="297">
        <f t="shared" si="69"/>
        <v>100</v>
      </c>
      <c r="G845" s="297">
        <f t="shared" si="70"/>
        <v>100</v>
      </c>
      <c r="I845" s="344"/>
      <c r="J845" s="344"/>
      <c r="K845" s="344"/>
      <c r="L845" s="344"/>
      <c r="M845" s="344"/>
      <c r="N845" s="344"/>
      <c r="O845" s="344"/>
    </row>
    <row r="846" s="278" customFormat="1" ht="15" spans="1:15">
      <c r="A846" s="333" t="s">
        <v>1502</v>
      </c>
      <c r="B846" s="328" t="s">
        <v>1503</v>
      </c>
      <c r="C846" s="304"/>
      <c r="D846" s="304"/>
      <c r="E846" s="304"/>
      <c r="F846" s="297" t="str">
        <f t="shared" si="69"/>
        <v/>
      </c>
      <c r="G846" s="297" t="str">
        <f t="shared" si="70"/>
        <v/>
      </c>
      <c r="I846" s="344"/>
      <c r="J846" s="344"/>
      <c r="K846" s="344"/>
      <c r="L846" s="344"/>
      <c r="M846" s="344"/>
      <c r="N846" s="344"/>
      <c r="O846" s="344"/>
    </row>
    <row r="847" s="278" customFormat="1" ht="15" spans="1:15">
      <c r="A847" s="333" t="s">
        <v>1504</v>
      </c>
      <c r="B847" s="328" t="s">
        <v>1505</v>
      </c>
      <c r="C847" s="304">
        <v>334</v>
      </c>
      <c r="D847" s="304">
        <v>387</v>
      </c>
      <c r="E847" s="304">
        <v>334</v>
      </c>
      <c r="F847" s="297">
        <f t="shared" si="69"/>
        <v>100</v>
      </c>
      <c r="G847" s="297">
        <f t="shared" si="70"/>
        <v>86.3</v>
      </c>
      <c r="I847" s="344"/>
      <c r="J847" s="344"/>
      <c r="K847" s="344"/>
      <c r="L847" s="344"/>
      <c r="M847" s="344"/>
      <c r="N847" s="344"/>
      <c r="O847" s="344"/>
    </row>
    <row r="848" s="278" customFormat="1" ht="15" spans="1:15">
      <c r="A848" s="333" t="s">
        <v>1506</v>
      </c>
      <c r="B848" s="328" t="s">
        <v>1507</v>
      </c>
      <c r="C848" s="304">
        <v>4111</v>
      </c>
      <c r="D848" s="304">
        <v>1665</v>
      </c>
      <c r="E848" s="304">
        <v>4152</v>
      </c>
      <c r="F848" s="297">
        <f t="shared" si="69"/>
        <v>101</v>
      </c>
      <c r="G848" s="297">
        <f t="shared" si="70"/>
        <v>249.4</v>
      </c>
      <c r="I848" s="344"/>
      <c r="J848" s="344"/>
      <c r="K848" s="344"/>
      <c r="L848" s="344"/>
      <c r="M848" s="344"/>
      <c r="N848" s="344"/>
      <c r="O848" s="344"/>
    </row>
    <row r="849" s="278" customFormat="1" ht="14.25" spans="1:15">
      <c r="A849" s="298" t="s">
        <v>1508</v>
      </c>
      <c r="B849" s="327" t="s">
        <v>1509</v>
      </c>
      <c r="C849" s="300">
        <f>SUM(C850:C871)</f>
        <v>8938</v>
      </c>
      <c r="D849" s="300">
        <f>SUM(D850:D871)</f>
        <v>5669</v>
      </c>
      <c r="E849" s="300">
        <f>SUM(E850:E871)</f>
        <v>8250</v>
      </c>
      <c r="F849" s="297">
        <f t="shared" si="69"/>
        <v>92.3</v>
      </c>
      <c r="G849" s="297">
        <f t="shared" si="70"/>
        <v>145.5</v>
      </c>
      <c r="I849" s="344"/>
      <c r="J849" s="344"/>
      <c r="K849" s="344"/>
      <c r="L849" s="344"/>
      <c r="M849" s="344"/>
      <c r="N849" s="344"/>
      <c r="O849" s="344"/>
    </row>
    <row r="850" s="278" customFormat="1" ht="15" spans="1:15">
      <c r="A850" s="301" t="s">
        <v>1510</v>
      </c>
      <c r="B850" s="328" t="s">
        <v>33</v>
      </c>
      <c r="C850" s="304">
        <v>775</v>
      </c>
      <c r="D850" s="304">
        <v>1087</v>
      </c>
      <c r="E850" s="304">
        <v>906</v>
      </c>
      <c r="F850" s="297">
        <f t="shared" si="69"/>
        <v>116.9</v>
      </c>
      <c r="G850" s="297">
        <f t="shared" si="70"/>
        <v>83.3</v>
      </c>
      <c r="I850" s="344"/>
      <c r="J850" s="344"/>
      <c r="K850" s="344"/>
      <c r="L850" s="344"/>
      <c r="M850" s="344"/>
      <c r="N850" s="344"/>
      <c r="O850" s="344"/>
    </row>
    <row r="851" s="278" customFormat="1" ht="15" spans="1:15">
      <c r="A851" s="301" t="s">
        <v>1511</v>
      </c>
      <c r="B851" s="328" t="s">
        <v>35</v>
      </c>
      <c r="C851" s="304">
        <v>611</v>
      </c>
      <c r="D851" s="304"/>
      <c r="E851" s="304"/>
      <c r="F851" s="297">
        <f t="shared" si="69"/>
        <v>0</v>
      </c>
      <c r="G851" s="297" t="str">
        <f t="shared" si="70"/>
        <v/>
      </c>
      <c r="I851" s="344"/>
      <c r="J851" s="344"/>
      <c r="K851" s="344"/>
      <c r="L851" s="344"/>
      <c r="M851" s="344"/>
      <c r="N851" s="344"/>
      <c r="O851" s="344"/>
    </row>
    <row r="852" s="278" customFormat="1" ht="15" spans="1:15">
      <c r="A852" s="301" t="s">
        <v>1512</v>
      </c>
      <c r="B852" s="328" t="s">
        <v>37</v>
      </c>
      <c r="C852" s="304"/>
      <c r="D852" s="304">
        <v>32</v>
      </c>
      <c r="E852" s="304"/>
      <c r="F852" s="297" t="str">
        <f t="shared" si="69"/>
        <v/>
      </c>
      <c r="G852" s="297">
        <f t="shared" si="70"/>
        <v>0</v>
      </c>
      <c r="I852" s="344"/>
      <c r="J852" s="344"/>
      <c r="K852" s="344"/>
      <c r="L852" s="344"/>
      <c r="M852" s="344"/>
      <c r="N852" s="344"/>
      <c r="O852" s="344"/>
    </row>
    <row r="853" s="278" customFormat="1" ht="15" spans="1:15">
      <c r="A853" s="301" t="s">
        <v>1513</v>
      </c>
      <c r="B853" s="328" t="s">
        <v>1514</v>
      </c>
      <c r="C853" s="304">
        <v>589</v>
      </c>
      <c r="D853" s="304">
        <v>950</v>
      </c>
      <c r="E853" s="304">
        <v>1557</v>
      </c>
      <c r="F853" s="297">
        <f t="shared" si="69"/>
        <v>264.3</v>
      </c>
      <c r="G853" s="297">
        <f t="shared" si="70"/>
        <v>163.9</v>
      </c>
      <c r="I853" s="344"/>
      <c r="J853" s="344"/>
      <c r="K853" s="344"/>
      <c r="L853" s="344"/>
      <c r="M853" s="344"/>
      <c r="N853" s="344"/>
      <c r="O853" s="344"/>
    </row>
    <row r="854" s="278" customFormat="1" ht="15" spans="1:15">
      <c r="A854" s="301" t="s">
        <v>1515</v>
      </c>
      <c r="B854" s="328" t="s">
        <v>1516</v>
      </c>
      <c r="C854" s="304">
        <v>2101</v>
      </c>
      <c r="D854" s="304">
        <v>1349</v>
      </c>
      <c r="E854" s="304">
        <v>1349</v>
      </c>
      <c r="F854" s="297">
        <f t="shared" si="69"/>
        <v>64.2</v>
      </c>
      <c r="G854" s="297">
        <f t="shared" si="70"/>
        <v>100</v>
      </c>
      <c r="I854" s="344"/>
      <c r="J854" s="344"/>
      <c r="K854" s="344"/>
      <c r="L854" s="344"/>
      <c r="M854" s="344"/>
      <c r="N854" s="344"/>
      <c r="O854" s="344"/>
    </row>
    <row r="855" s="278" customFormat="1" ht="15" spans="1:15">
      <c r="A855" s="301" t="s">
        <v>1517</v>
      </c>
      <c r="B855" s="328" t="s">
        <v>1518</v>
      </c>
      <c r="C855" s="304">
        <v>100</v>
      </c>
      <c r="D855" s="304">
        <v>73</v>
      </c>
      <c r="E855" s="304">
        <v>73</v>
      </c>
      <c r="F855" s="297">
        <f t="shared" si="69"/>
        <v>73</v>
      </c>
      <c r="G855" s="297">
        <f t="shared" si="70"/>
        <v>100</v>
      </c>
      <c r="I855" s="344"/>
      <c r="J855" s="344"/>
      <c r="K855" s="344"/>
      <c r="L855" s="344"/>
      <c r="M855" s="344"/>
      <c r="N855" s="344"/>
      <c r="O855" s="344"/>
    </row>
    <row r="856" s="278" customFormat="1" ht="15" spans="1:15">
      <c r="A856" s="301" t="s">
        <v>1519</v>
      </c>
      <c r="B856" s="328" t="s">
        <v>1520</v>
      </c>
      <c r="C856" s="304">
        <v>257</v>
      </c>
      <c r="D856" s="304">
        <v>153</v>
      </c>
      <c r="E856" s="304">
        <v>153</v>
      </c>
      <c r="F856" s="297">
        <f t="shared" ref="F856:F900" si="71">IF(C856=0,"",ROUND(E856/C856*100,1))</f>
        <v>59.5</v>
      </c>
      <c r="G856" s="297">
        <f t="shared" ref="G856:G900" si="72">IF(D856=0,"",ROUND(E856/D856*100,1))</f>
        <v>100</v>
      </c>
      <c r="I856" s="344"/>
      <c r="J856" s="344"/>
      <c r="K856" s="344"/>
      <c r="L856" s="344"/>
      <c r="M856" s="344"/>
      <c r="N856" s="344"/>
      <c r="O856" s="344"/>
    </row>
    <row r="857" s="278" customFormat="1" ht="15" spans="1:15">
      <c r="A857" s="301" t="s">
        <v>1521</v>
      </c>
      <c r="B857" s="328" t="s">
        <v>1522</v>
      </c>
      <c r="C857" s="304">
        <v>3164</v>
      </c>
      <c r="D857" s="304">
        <v>1865</v>
      </c>
      <c r="E857" s="304">
        <v>2865</v>
      </c>
      <c r="F857" s="297">
        <f t="shared" si="71"/>
        <v>90.5</v>
      </c>
      <c r="G857" s="297">
        <f t="shared" si="72"/>
        <v>153.6</v>
      </c>
      <c r="I857" s="344"/>
      <c r="J857" s="344"/>
      <c r="K857" s="344"/>
      <c r="L857" s="344"/>
      <c r="M857" s="344"/>
      <c r="N857" s="344"/>
      <c r="O857" s="344"/>
    </row>
    <row r="858" s="278" customFormat="1" ht="15" spans="1:15">
      <c r="A858" s="301" t="s">
        <v>1523</v>
      </c>
      <c r="B858" s="328" t="s">
        <v>1524</v>
      </c>
      <c r="C858" s="304">
        <v>30</v>
      </c>
      <c r="D858" s="304">
        <v>35</v>
      </c>
      <c r="E858" s="304">
        <v>36</v>
      </c>
      <c r="F858" s="297">
        <f t="shared" si="71"/>
        <v>120</v>
      </c>
      <c r="G858" s="297">
        <f t="shared" si="72"/>
        <v>102.9</v>
      </c>
      <c r="I858" s="344"/>
      <c r="J858" s="344"/>
      <c r="K858" s="344"/>
      <c r="L858" s="344"/>
      <c r="M858" s="344"/>
      <c r="N858" s="344"/>
      <c r="O858" s="344"/>
    </row>
    <row r="859" s="278" customFormat="1" ht="15" spans="1:15">
      <c r="A859" s="301" t="s">
        <v>1525</v>
      </c>
      <c r="B859" s="328" t="s">
        <v>1526</v>
      </c>
      <c r="C859" s="304"/>
      <c r="D859" s="304"/>
      <c r="E859" s="304"/>
      <c r="F859" s="297" t="str">
        <f t="shared" si="71"/>
        <v/>
      </c>
      <c r="G859" s="297" t="str">
        <f t="shared" si="72"/>
        <v/>
      </c>
      <c r="I859" s="344"/>
      <c r="J859" s="344"/>
      <c r="K859" s="344"/>
      <c r="L859" s="344"/>
      <c r="M859" s="344"/>
      <c r="N859" s="344"/>
      <c r="O859" s="344"/>
    </row>
    <row r="860" s="278" customFormat="1" ht="15" spans="1:15">
      <c r="A860" s="301" t="s">
        <v>1527</v>
      </c>
      <c r="B860" s="328" t="s">
        <v>1528</v>
      </c>
      <c r="C860" s="304">
        <v>42</v>
      </c>
      <c r="D860" s="304"/>
      <c r="E860" s="304">
        <v>42</v>
      </c>
      <c r="F860" s="297">
        <f t="shared" si="71"/>
        <v>100</v>
      </c>
      <c r="G860" s="297" t="str">
        <f t="shared" si="72"/>
        <v/>
      </c>
      <c r="I860" s="344"/>
      <c r="J860" s="344"/>
      <c r="K860" s="344"/>
      <c r="L860" s="344"/>
      <c r="M860" s="344"/>
      <c r="N860" s="344"/>
      <c r="O860" s="344"/>
    </row>
    <row r="861" s="278" customFormat="1" ht="15" spans="1:15">
      <c r="A861" s="301" t="s">
        <v>1529</v>
      </c>
      <c r="B861" s="328" t="s">
        <v>1530</v>
      </c>
      <c r="C861" s="304"/>
      <c r="D861" s="304"/>
      <c r="E861" s="304"/>
      <c r="F861" s="297" t="str">
        <f t="shared" si="71"/>
        <v/>
      </c>
      <c r="G861" s="297" t="str">
        <f t="shared" si="72"/>
        <v/>
      </c>
      <c r="I861" s="344"/>
      <c r="J861" s="344"/>
      <c r="K861" s="344"/>
      <c r="L861" s="344"/>
      <c r="M861" s="344"/>
      <c r="N861" s="344"/>
      <c r="O861" s="344"/>
    </row>
    <row r="862" s="278" customFormat="1" ht="15" spans="1:15">
      <c r="A862" s="301" t="s">
        <v>1531</v>
      </c>
      <c r="B862" s="328" t="s">
        <v>1532</v>
      </c>
      <c r="C862" s="304"/>
      <c r="D862" s="304"/>
      <c r="E862" s="304"/>
      <c r="F862" s="297" t="str">
        <f t="shared" si="71"/>
        <v/>
      </c>
      <c r="G862" s="297" t="str">
        <f t="shared" si="72"/>
        <v/>
      </c>
      <c r="I862" s="344"/>
      <c r="J862" s="344"/>
      <c r="K862" s="344"/>
      <c r="L862" s="344"/>
      <c r="M862" s="344"/>
      <c r="N862" s="344"/>
      <c r="O862" s="344"/>
    </row>
    <row r="863" s="278" customFormat="1" ht="15" spans="1:15">
      <c r="A863" s="301" t="s">
        <v>1533</v>
      </c>
      <c r="B863" s="328" t="s">
        <v>1534</v>
      </c>
      <c r="C863" s="304"/>
      <c r="D863" s="304">
        <v>23</v>
      </c>
      <c r="E863" s="304"/>
      <c r="F863" s="297" t="str">
        <f t="shared" si="71"/>
        <v/>
      </c>
      <c r="G863" s="297">
        <f t="shared" si="72"/>
        <v>0</v>
      </c>
      <c r="I863" s="344"/>
      <c r="J863" s="344"/>
      <c r="K863" s="344"/>
      <c r="L863" s="344"/>
      <c r="M863" s="344"/>
      <c r="N863" s="344"/>
      <c r="O863" s="344"/>
    </row>
    <row r="864" s="278" customFormat="1" ht="15" spans="1:15">
      <c r="A864" s="301" t="s">
        <v>1535</v>
      </c>
      <c r="B864" s="328" t="s">
        <v>1536</v>
      </c>
      <c r="C864" s="304"/>
      <c r="D864" s="304"/>
      <c r="E864" s="304"/>
      <c r="F864" s="297" t="str">
        <f t="shared" si="71"/>
        <v/>
      </c>
      <c r="G864" s="297" t="str">
        <f t="shared" si="72"/>
        <v/>
      </c>
      <c r="I864" s="344"/>
      <c r="J864" s="344"/>
      <c r="K864" s="344"/>
      <c r="L864" s="344"/>
      <c r="M864" s="344"/>
      <c r="N864" s="344"/>
      <c r="O864" s="344"/>
    </row>
    <row r="865" s="278" customFormat="1" ht="15" spans="1:15">
      <c r="A865" s="301" t="s">
        <v>1537</v>
      </c>
      <c r="B865" s="328" t="s">
        <v>1538</v>
      </c>
      <c r="C865" s="304"/>
      <c r="D865" s="304"/>
      <c r="E865" s="304"/>
      <c r="F865" s="297" t="str">
        <f t="shared" si="71"/>
        <v/>
      </c>
      <c r="G865" s="297" t="str">
        <f t="shared" si="72"/>
        <v/>
      </c>
      <c r="I865" s="344"/>
      <c r="J865" s="344"/>
      <c r="K865" s="344"/>
      <c r="L865" s="344"/>
      <c r="M865" s="344"/>
      <c r="N865" s="344"/>
      <c r="O865" s="344"/>
    </row>
    <row r="866" s="278" customFormat="1" ht="15" spans="1:15">
      <c r="A866" s="301" t="s">
        <v>1539</v>
      </c>
      <c r="B866" s="328" t="s">
        <v>1540</v>
      </c>
      <c r="C866" s="304"/>
      <c r="D866" s="304"/>
      <c r="E866" s="304"/>
      <c r="F866" s="297" t="str">
        <f t="shared" si="71"/>
        <v/>
      </c>
      <c r="G866" s="297" t="str">
        <f t="shared" si="72"/>
        <v/>
      </c>
      <c r="I866" s="344"/>
      <c r="J866" s="344"/>
      <c r="K866" s="344"/>
      <c r="L866" s="344"/>
      <c r="M866" s="344"/>
      <c r="N866" s="344"/>
      <c r="O866" s="344"/>
    </row>
    <row r="867" s="278" customFormat="1" ht="15" spans="1:15">
      <c r="A867" s="301" t="s">
        <v>1541</v>
      </c>
      <c r="B867" s="328" t="s">
        <v>1542</v>
      </c>
      <c r="C867" s="304">
        <v>1025</v>
      </c>
      <c r="D867" s="304">
        <v>30</v>
      </c>
      <c r="E867" s="304">
        <v>1025</v>
      </c>
      <c r="F867" s="297">
        <f t="shared" si="71"/>
        <v>100</v>
      </c>
      <c r="G867" s="297">
        <f t="shared" si="72"/>
        <v>3416.7</v>
      </c>
      <c r="I867" s="344"/>
      <c r="J867" s="344"/>
      <c r="K867" s="344"/>
      <c r="L867" s="344"/>
      <c r="M867" s="344"/>
      <c r="N867" s="344"/>
      <c r="O867" s="344"/>
    </row>
    <row r="868" s="278" customFormat="1" ht="15" spans="1:15">
      <c r="A868" s="301" t="s">
        <v>1543</v>
      </c>
      <c r="B868" s="328" t="s">
        <v>1544</v>
      </c>
      <c r="C868" s="304"/>
      <c r="D868" s="304"/>
      <c r="E868" s="304"/>
      <c r="F868" s="297" t="str">
        <f t="shared" si="71"/>
        <v/>
      </c>
      <c r="G868" s="297" t="str">
        <f t="shared" si="72"/>
        <v/>
      </c>
      <c r="I868" s="344"/>
      <c r="J868" s="344"/>
      <c r="K868" s="344"/>
      <c r="L868" s="344"/>
      <c r="M868" s="344"/>
      <c r="N868" s="344"/>
      <c r="O868" s="344"/>
    </row>
    <row r="869" s="278" customFormat="1" ht="15" spans="1:15">
      <c r="A869" s="301" t="s">
        <v>1545</v>
      </c>
      <c r="B869" s="328" t="s">
        <v>1546</v>
      </c>
      <c r="C869" s="304"/>
      <c r="D869" s="304"/>
      <c r="E869" s="304"/>
      <c r="F869" s="297" t="str">
        <f t="shared" si="71"/>
        <v/>
      </c>
      <c r="G869" s="297" t="str">
        <f t="shared" si="72"/>
        <v/>
      </c>
      <c r="I869" s="344"/>
      <c r="J869" s="344"/>
      <c r="K869" s="344"/>
      <c r="L869" s="344"/>
      <c r="M869" s="344"/>
      <c r="N869" s="344"/>
      <c r="O869" s="344"/>
    </row>
    <row r="870" s="278" customFormat="1" ht="15" spans="1:15">
      <c r="A870" s="301" t="s">
        <v>1547</v>
      </c>
      <c r="B870" s="328" t="s">
        <v>1548</v>
      </c>
      <c r="C870" s="304"/>
      <c r="D870" s="304"/>
      <c r="E870" s="304"/>
      <c r="F870" s="297" t="str">
        <f t="shared" si="71"/>
        <v/>
      </c>
      <c r="G870" s="297" t="str">
        <f t="shared" si="72"/>
        <v/>
      </c>
      <c r="I870" s="344"/>
      <c r="J870" s="344"/>
      <c r="K870" s="344"/>
      <c r="L870" s="344"/>
      <c r="M870" s="344"/>
      <c r="N870" s="344"/>
      <c r="O870" s="344"/>
    </row>
    <row r="871" s="278" customFormat="1" ht="15" spans="1:15">
      <c r="A871" s="301" t="s">
        <v>1549</v>
      </c>
      <c r="B871" s="328" t="s">
        <v>1550</v>
      </c>
      <c r="C871" s="304">
        <v>244</v>
      </c>
      <c r="D871" s="304">
        <v>72</v>
      </c>
      <c r="E871" s="304">
        <v>244</v>
      </c>
      <c r="F871" s="297">
        <f t="shared" si="71"/>
        <v>100</v>
      </c>
      <c r="G871" s="297">
        <f t="shared" si="72"/>
        <v>338.9</v>
      </c>
      <c r="I871" s="344"/>
      <c r="J871" s="344"/>
      <c r="K871" s="344"/>
      <c r="L871" s="344"/>
      <c r="M871" s="344"/>
      <c r="N871" s="344"/>
      <c r="O871" s="344"/>
    </row>
    <row r="872" s="278" customFormat="1" ht="14.25" spans="1:15">
      <c r="A872" s="298" t="s">
        <v>1551</v>
      </c>
      <c r="B872" s="327" t="s">
        <v>1552</v>
      </c>
      <c r="C872" s="300">
        <f>SUM(C873:C899)</f>
        <v>25364</v>
      </c>
      <c r="D872" s="300">
        <f>SUM(D873:D899)</f>
        <v>12949</v>
      </c>
      <c r="E872" s="300">
        <f>SUM(E873:E899)</f>
        <v>10945</v>
      </c>
      <c r="F872" s="297">
        <f t="shared" si="71"/>
        <v>43.2</v>
      </c>
      <c r="G872" s="297">
        <f t="shared" si="72"/>
        <v>84.5</v>
      </c>
      <c r="I872" s="344"/>
      <c r="J872" s="344"/>
      <c r="K872" s="344"/>
      <c r="L872" s="344"/>
      <c r="M872" s="344"/>
      <c r="N872" s="344"/>
      <c r="O872" s="344"/>
    </row>
    <row r="873" s="278" customFormat="1" ht="15" spans="1:15">
      <c r="A873" s="301" t="s">
        <v>1553</v>
      </c>
      <c r="B873" s="328" t="s">
        <v>33</v>
      </c>
      <c r="C873" s="304">
        <v>945</v>
      </c>
      <c r="D873" s="304">
        <v>1717</v>
      </c>
      <c r="E873" s="304">
        <v>945</v>
      </c>
      <c r="F873" s="297">
        <f t="shared" si="71"/>
        <v>100</v>
      </c>
      <c r="G873" s="297">
        <f t="shared" si="72"/>
        <v>55</v>
      </c>
      <c r="I873" s="344"/>
      <c r="J873" s="344"/>
      <c r="K873" s="344"/>
      <c r="L873" s="344"/>
      <c r="M873" s="344"/>
      <c r="N873" s="344"/>
      <c r="O873" s="344"/>
    </row>
    <row r="874" s="278" customFormat="1" ht="15" spans="1:15">
      <c r="A874" s="301" t="s">
        <v>1554</v>
      </c>
      <c r="B874" s="328" t="s">
        <v>35</v>
      </c>
      <c r="C874" s="304">
        <v>598</v>
      </c>
      <c r="D874" s="304"/>
      <c r="E874" s="304"/>
      <c r="F874" s="297">
        <f t="shared" si="71"/>
        <v>0</v>
      </c>
      <c r="G874" s="297" t="str">
        <f t="shared" si="72"/>
        <v/>
      </c>
      <c r="I874" s="344"/>
      <c r="J874" s="344"/>
      <c r="K874" s="344"/>
      <c r="L874" s="344"/>
      <c r="M874" s="344"/>
      <c r="N874" s="344"/>
      <c r="O874" s="344"/>
    </row>
    <row r="875" s="278" customFormat="1" ht="15" spans="1:15">
      <c r="A875" s="301" t="s">
        <v>1555</v>
      </c>
      <c r="B875" s="328" t="s">
        <v>37</v>
      </c>
      <c r="C875" s="304"/>
      <c r="D875" s="304">
        <v>8</v>
      </c>
      <c r="E875" s="304"/>
      <c r="F875" s="297" t="str">
        <f t="shared" si="71"/>
        <v/>
      </c>
      <c r="G875" s="297">
        <f t="shared" si="72"/>
        <v>0</v>
      </c>
      <c r="I875" s="344"/>
      <c r="J875" s="344"/>
      <c r="K875" s="344"/>
      <c r="L875" s="344"/>
      <c r="M875" s="344"/>
      <c r="N875" s="344"/>
      <c r="O875" s="344"/>
    </row>
    <row r="876" s="278" customFormat="1" ht="15" spans="1:15">
      <c r="A876" s="301" t="s">
        <v>1556</v>
      </c>
      <c r="B876" s="328" t="s">
        <v>1557</v>
      </c>
      <c r="C876" s="304"/>
      <c r="D876" s="304">
        <v>523</v>
      </c>
      <c r="E876" s="304"/>
      <c r="F876" s="297" t="str">
        <f t="shared" si="71"/>
        <v/>
      </c>
      <c r="G876" s="297">
        <f t="shared" si="72"/>
        <v>0</v>
      </c>
      <c r="I876" s="344"/>
      <c r="J876" s="344"/>
      <c r="K876" s="344"/>
      <c r="L876" s="344"/>
      <c r="M876" s="344"/>
      <c r="N876" s="344"/>
      <c r="O876" s="344"/>
    </row>
    <row r="877" s="278" customFormat="1" ht="15" spans="1:15">
      <c r="A877" s="301" t="s">
        <v>1558</v>
      </c>
      <c r="B877" s="328" t="s">
        <v>1559</v>
      </c>
      <c r="C877" s="304"/>
      <c r="D877" s="304">
        <v>35</v>
      </c>
      <c r="E877" s="304"/>
      <c r="F877" s="297" t="str">
        <f t="shared" si="71"/>
        <v/>
      </c>
      <c r="G877" s="297">
        <f t="shared" si="72"/>
        <v>0</v>
      </c>
      <c r="I877" s="344"/>
      <c r="J877" s="344"/>
      <c r="K877" s="344"/>
      <c r="L877" s="344"/>
      <c r="M877" s="344"/>
      <c r="N877" s="344"/>
      <c r="O877" s="344"/>
    </row>
    <row r="878" s="278" customFormat="1" ht="15" spans="1:15">
      <c r="A878" s="301" t="s">
        <v>1560</v>
      </c>
      <c r="B878" s="328" t="s">
        <v>1561</v>
      </c>
      <c r="C878" s="304">
        <v>784</v>
      </c>
      <c r="D878" s="304">
        <v>107</v>
      </c>
      <c r="E878" s="304">
        <v>107</v>
      </c>
      <c r="F878" s="297">
        <f t="shared" si="71"/>
        <v>13.6</v>
      </c>
      <c r="G878" s="297">
        <f t="shared" si="72"/>
        <v>100</v>
      </c>
      <c r="I878" s="344"/>
      <c r="J878" s="344"/>
      <c r="K878" s="344"/>
      <c r="L878" s="344"/>
      <c r="M878" s="344"/>
      <c r="N878" s="344"/>
      <c r="O878" s="344"/>
    </row>
    <row r="879" s="278" customFormat="1" ht="15" spans="1:15">
      <c r="A879" s="301" t="s">
        <v>1562</v>
      </c>
      <c r="B879" s="328" t="s">
        <v>1563</v>
      </c>
      <c r="C879" s="304"/>
      <c r="D879" s="304"/>
      <c r="E879" s="304"/>
      <c r="F879" s="297" t="str">
        <f t="shared" si="71"/>
        <v/>
      </c>
      <c r="G879" s="297" t="str">
        <f t="shared" si="72"/>
        <v/>
      </c>
      <c r="I879" s="344"/>
      <c r="J879" s="344"/>
      <c r="K879" s="344"/>
      <c r="L879" s="344"/>
      <c r="M879" s="344"/>
      <c r="N879" s="344"/>
      <c r="O879" s="344"/>
    </row>
    <row r="880" s="278" customFormat="1" ht="15" spans="1:15">
      <c r="A880" s="301" t="s">
        <v>1564</v>
      </c>
      <c r="B880" s="328" t="s">
        <v>1565</v>
      </c>
      <c r="C880" s="304"/>
      <c r="D880" s="304"/>
      <c r="E880" s="304"/>
      <c r="F880" s="297" t="str">
        <f t="shared" si="71"/>
        <v/>
      </c>
      <c r="G880" s="297" t="str">
        <f t="shared" si="72"/>
        <v/>
      </c>
      <c r="I880" s="344"/>
      <c r="J880" s="344"/>
      <c r="K880" s="344"/>
      <c r="L880" s="344"/>
      <c r="M880" s="344"/>
      <c r="N880" s="344"/>
      <c r="O880" s="344"/>
    </row>
    <row r="881" s="278" customFormat="1" ht="15" spans="1:15">
      <c r="A881" s="301" t="s">
        <v>1566</v>
      </c>
      <c r="B881" s="328" t="s">
        <v>1567</v>
      </c>
      <c r="C881" s="304"/>
      <c r="D881" s="304">
        <v>20</v>
      </c>
      <c r="E881" s="304"/>
      <c r="F881" s="297" t="str">
        <f t="shared" si="71"/>
        <v/>
      </c>
      <c r="G881" s="297">
        <f t="shared" si="72"/>
        <v>0</v>
      </c>
      <c r="I881" s="344"/>
      <c r="J881" s="344"/>
      <c r="K881" s="344"/>
      <c r="L881" s="344"/>
      <c r="M881" s="344"/>
      <c r="N881" s="344"/>
      <c r="O881" s="344"/>
    </row>
    <row r="882" s="278" customFormat="1" ht="15" spans="1:15">
      <c r="A882" s="301" t="s">
        <v>1568</v>
      </c>
      <c r="B882" s="328" t="s">
        <v>1569</v>
      </c>
      <c r="C882" s="304">
        <v>100</v>
      </c>
      <c r="D882" s="304">
        <v>120</v>
      </c>
      <c r="E882" s="304">
        <v>120</v>
      </c>
      <c r="F882" s="297">
        <f t="shared" si="71"/>
        <v>120</v>
      </c>
      <c r="G882" s="297">
        <f t="shared" si="72"/>
        <v>100</v>
      </c>
      <c r="I882" s="344"/>
      <c r="J882" s="344"/>
      <c r="K882" s="344"/>
      <c r="L882" s="344"/>
      <c r="M882" s="344"/>
      <c r="N882" s="344"/>
      <c r="O882" s="344"/>
    </row>
    <row r="883" s="278" customFormat="1" ht="15" spans="1:15">
      <c r="A883" s="301" t="s">
        <v>1570</v>
      </c>
      <c r="B883" s="328" t="s">
        <v>1571</v>
      </c>
      <c r="C883" s="304">
        <v>2334</v>
      </c>
      <c r="D883" s="304">
        <v>20</v>
      </c>
      <c r="E883" s="304">
        <v>20</v>
      </c>
      <c r="F883" s="297">
        <f t="shared" si="71"/>
        <v>0.9</v>
      </c>
      <c r="G883" s="297">
        <f t="shared" si="72"/>
        <v>100</v>
      </c>
      <c r="I883" s="344"/>
      <c r="J883" s="344"/>
      <c r="K883" s="344"/>
      <c r="L883" s="344"/>
      <c r="M883" s="344"/>
      <c r="N883" s="344"/>
      <c r="O883" s="344"/>
    </row>
    <row r="884" s="278" customFormat="1" ht="15" spans="1:15">
      <c r="A884" s="301" t="s">
        <v>1572</v>
      </c>
      <c r="B884" s="328" t="s">
        <v>1573</v>
      </c>
      <c r="C884" s="304"/>
      <c r="D884" s="304"/>
      <c r="E884" s="304"/>
      <c r="F884" s="297" t="str">
        <f t="shared" si="71"/>
        <v/>
      </c>
      <c r="G884" s="297" t="str">
        <f t="shared" si="72"/>
        <v/>
      </c>
      <c r="I884" s="344"/>
      <c r="J884" s="344"/>
      <c r="K884" s="344"/>
      <c r="L884" s="344"/>
      <c r="M884" s="344"/>
      <c r="N884" s="344"/>
      <c r="O884" s="344"/>
    </row>
    <row r="885" s="278" customFormat="1" ht="15" spans="1:15">
      <c r="A885" s="301" t="s">
        <v>1574</v>
      </c>
      <c r="B885" s="328" t="s">
        <v>1575</v>
      </c>
      <c r="C885" s="304"/>
      <c r="D885" s="304"/>
      <c r="E885" s="304"/>
      <c r="F885" s="297" t="str">
        <f t="shared" si="71"/>
        <v/>
      </c>
      <c r="G885" s="297" t="str">
        <f t="shared" si="72"/>
        <v/>
      </c>
      <c r="I885" s="344"/>
      <c r="J885" s="344"/>
      <c r="K885" s="344"/>
      <c r="L885" s="344"/>
      <c r="M885" s="344"/>
      <c r="N885" s="344"/>
      <c r="O885" s="344"/>
    </row>
    <row r="886" s="278" customFormat="1" ht="15" spans="1:15">
      <c r="A886" s="301" t="s">
        <v>1576</v>
      </c>
      <c r="B886" s="328" t="s">
        <v>1577</v>
      </c>
      <c r="C886" s="304">
        <v>987</v>
      </c>
      <c r="D886" s="304">
        <v>855</v>
      </c>
      <c r="E886" s="304">
        <v>855</v>
      </c>
      <c r="F886" s="297">
        <f t="shared" si="71"/>
        <v>86.6</v>
      </c>
      <c r="G886" s="297">
        <f t="shared" si="72"/>
        <v>100</v>
      </c>
      <c r="I886" s="344"/>
      <c r="J886" s="344"/>
      <c r="K886" s="344"/>
      <c r="L886" s="344"/>
      <c r="M886" s="344"/>
      <c r="N886" s="344"/>
      <c r="O886" s="344"/>
    </row>
    <row r="887" s="278" customFormat="1" ht="15" spans="1:15">
      <c r="A887" s="301" t="s">
        <v>1578</v>
      </c>
      <c r="B887" s="328" t="s">
        <v>1579</v>
      </c>
      <c r="C887" s="304">
        <v>30</v>
      </c>
      <c r="D887" s="304">
        <v>1</v>
      </c>
      <c r="E887" s="304">
        <v>30</v>
      </c>
      <c r="F887" s="297">
        <f t="shared" si="71"/>
        <v>100</v>
      </c>
      <c r="G887" s="297">
        <f t="shared" si="72"/>
        <v>3000</v>
      </c>
      <c r="I887" s="344"/>
      <c r="J887" s="344"/>
      <c r="K887" s="344"/>
      <c r="L887" s="344"/>
      <c r="M887" s="344"/>
      <c r="N887" s="344"/>
      <c r="O887" s="344"/>
    </row>
    <row r="888" s="278" customFormat="1" ht="15" spans="1:15">
      <c r="A888" s="301" t="s">
        <v>1580</v>
      </c>
      <c r="B888" s="328" t="s">
        <v>1581</v>
      </c>
      <c r="C888" s="304">
        <v>2886</v>
      </c>
      <c r="D888" s="304">
        <v>356</v>
      </c>
      <c r="E888" s="304">
        <v>356</v>
      </c>
      <c r="F888" s="297">
        <f t="shared" si="71"/>
        <v>12.3</v>
      </c>
      <c r="G888" s="297">
        <f t="shared" si="72"/>
        <v>100</v>
      </c>
      <c r="I888" s="344"/>
      <c r="J888" s="344"/>
      <c r="K888" s="344"/>
      <c r="L888" s="344"/>
      <c r="M888" s="344"/>
      <c r="N888" s="344"/>
      <c r="O888" s="344"/>
    </row>
    <row r="889" s="278" customFormat="1" ht="15" spans="1:15">
      <c r="A889" s="301" t="s">
        <v>1582</v>
      </c>
      <c r="B889" s="328" t="s">
        <v>1583</v>
      </c>
      <c r="C889" s="304"/>
      <c r="D889" s="304"/>
      <c r="E889" s="304"/>
      <c r="F889" s="297" t="str">
        <f t="shared" si="71"/>
        <v/>
      </c>
      <c r="G889" s="297" t="str">
        <f t="shared" si="72"/>
        <v/>
      </c>
      <c r="I889" s="344"/>
      <c r="J889" s="344"/>
      <c r="K889" s="344"/>
      <c r="L889" s="344"/>
      <c r="M889" s="344"/>
      <c r="N889" s="344"/>
      <c r="O889" s="344"/>
    </row>
    <row r="890" s="278" customFormat="1" ht="15" spans="1:15">
      <c r="A890" s="301" t="s">
        <v>1584</v>
      </c>
      <c r="B890" s="328" t="s">
        <v>1585</v>
      </c>
      <c r="C890" s="304"/>
      <c r="D890" s="304"/>
      <c r="E890" s="304"/>
      <c r="F890" s="297" t="str">
        <f t="shared" si="71"/>
        <v/>
      </c>
      <c r="G890" s="297" t="str">
        <f t="shared" si="72"/>
        <v/>
      </c>
      <c r="I890" s="344"/>
      <c r="J890" s="344"/>
      <c r="K890" s="344"/>
      <c r="L890" s="344"/>
      <c r="M890" s="344"/>
      <c r="N890" s="344"/>
      <c r="O890" s="344"/>
    </row>
    <row r="891" s="278" customFormat="1" ht="15" spans="1:15">
      <c r="A891" s="301" t="s">
        <v>1586</v>
      </c>
      <c r="B891" s="328" t="s">
        <v>1587</v>
      </c>
      <c r="C891" s="304">
        <v>6330</v>
      </c>
      <c r="D891" s="304">
        <v>6390</v>
      </c>
      <c r="E891" s="304">
        <v>6085</v>
      </c>
      <c r="F891" s="297">
        <f t="shared" si="71"/>
        <v>96.1</v>
      </c>
      <c r="G891" s="297">
        <f t="shared" si="72"/>
        <v>95.2</v>
      </c>
      <c r="I891" s="344"/>
      <c r="J891" s="344"/>
      <c r="K891" s="344"/>
      <c r="L891" s="344"/>
      <c r="M891" s="344"/>
      <c r="N891" s="344"/>
      <c r="O891" s="344"/>
    </row>
    <row r="892" s="278" customFormat="1" ht="15" spans="1:15">
      <c r="A892" s="301" t="s">
        <v>1588</v>
      </c>
      <c r="B892" s="328" t="s">
        <v>1589</v>
      </c>
      <c r="C892" s="304">
        <v>5170</v>
      </c>
      <c r="D892" s="304">
        <v>232</v>
      </c>
      <c r="E892" s="304">
        <v>232</v>
      </c>
      <c r="F892" s="297">
        <f t="shared" si="71"/>
        <v>4.5</v>
      </c>
      <c r="G892" s="297">
        <f t="shared" si="72"/>
        <v>100</v>
      </c>
      <c r="I892" s="344"/>
      <c r="J892" s="344"/>
      <c r="K892" s="344"/>
      <c r="L892" s="344"/>
      <c r="M892" s="344"/>
      <c r="N892" s="344"/>
      <c r="O892" s="344"/>
    </row>
    <row r="893" s="278" customFormat="1" ht="15" spans="1:15">
      <c r="A893" s="301" t="s">
        <v>1590</v>
      </c>
      <c r="B893" s="328" t="s">
        <v>1591</v>
      </c>
      <c r="C893" s="304"/>
      <c r="D893" s="304">
        <v>20</v>
      </c>
      <c r="E893" s="304"/>
      <c r="F893" s="297" t="str">
        <f t="shared" si="71"/>
        <v/>
      </c>
      <c r="G893" s="297">
        <f t="shared" si="72"/>
        <v>0</v>
      </c>
      <c r="I893" s="344"/>
      <c r="J893" s="344"/>
      <c r="K893" s="344"/>
      <c r="L893" s="344"/>
      <c r="M893" s="344"/>
      <c r="N893" s="344"/>
      <c r="O893" s="344"/>
    </row>
    <row r="894" s="278" customFormat="1" ht="15" spans="1:15">
      <c r="A894" s="301" t="s">
        <v>1592</v>
      </c>
      <c r="B894" s="328" t="s">
        <v>1536</v>
      </c>
      <c r="C894" s="304"/>
      <c r="D894" s="304"/>
      <c r="E894" s="304"/>
      <c r="F894" s="297" t="str">
        <f t="shared" si="71"/>
        <v/>
      </c>
      <c r="G894" s="297" t="str">
        <f t="shared" si="72"/>
        <v/>
      </c>
      <c r="I894" s="344"/>
      <c r="J894" s="344"/>
      <c r="K894" s="344"/>
      <c r="L894" s="344"/>
      <c r="M894" s="344"/>
      <c r="N894" s="344"/>
      <c r="O894" s="344"/>
    </row>
    <row r="895" s="278" customFormat="1" ht="15" spans="1:15">
      <c r="A895" s="301" t="s">
        <v>1593</v>
      </c>
      <c r="B895" s="328" t="s">
        <v>1594</v>
      </c>
      <c r="C895" s="304"/>
      <c r="D895" s="304">
        <v>45</v>
      </c>
      <c r="E895" s="304"/>
      <c r="F895" s="297" t="str">
        <f t="shared" si="71"/>
        <v/>
      </c>
      <c r="G895" s="297">
        <f t="shared" si="72"/>
        <v>0</v>
      </c>
      <c r="I895" s="344"/>
      <c r="J895" s="344"/>
      <c r="K895" s="344"/>
      <c r="L895" s="344"/>
      <c r="M895" s="344"/>
      <c r="N895" s="344"/>
      <c r="O895" s="344"/>
    </row>
    <row r="896" s="278" customFormat="1" ht="15" spans="1:15">
      <c r="A896" s="301" t="s">
        <v>1595</v>
      </c>
      <c r="B896" s="328" t="s">
        <v>1596</v>
      </c>
      <c r="C896" s="304">
        <v>204</v>
      </c>
      <c r="D896" s="304">
        <v>100</v>
      </c>
      <c r="E896" s="304">
        <v>100</v>
      </c>
      <c r="F896" s="297">
        <f t="shared" si="71"/>
        <v>49</v>
      </c>
      <c r="G896" s="297">
        <f t="shared" si="72"/>
        <v>100</v>
      </c>
      <c r="I896" s="344"/>
      <c r="J896" s="344"/>
      <c r="K896" s="344"/>
      <c r="L896" s="344"/>
      <c r="M896" s="344"/>
      <c r="N896" s="344"/>
      <c r="O896" s="344"/>
    </row>
    <row r="897" s="278" customFormat="1" ht="15" spans="1:15">
      <c r="A897" s="301" t="s">
        <v>1597</v>
      </c>
      <c r="B897" s="328" t="s">
        <v>1598</v>
      </c>
      <c r="C897" s="304"/>
      <c r="D897" s="304"/>
      <c r="E897" s="304"/>
      <c r="F897" s="297" t="str">
        <f t="shared" si="71"/>
        <v/>
      </c>
      <c r="G897" s="297" t="str">
        <f t="shared" si="72"/>
        <v/>
      </c>
      <c r="I897" s="344"/>
      <c r="J897" s="344"/>
      <c r="K897" s="344"/>
      <c r="L897" s="344"/>
      <c r="M897" s="344"/>
      <c r="N897" s="344"/>
      <c r="O897" s="344"/>
    </row>
    <row r="898" s="278" customFormat="1" ht="15" spans="1:15">
      <c r="A898" s="301" t="s">
        <v>1599</v>
      </c>
      <c r="B898" s="328" t="s">
        <v>1600</v>
      </c>
      <c r="C898" s="304"/>
      <c r="D898" s="304"/>
      <c r="E898" s="304"/>
      <c r="F898" s="297" t="str">
        <f t="shared" si="71"/>
        <v/>
      </c>
      <c r="G898" s="297" t="str">
        <f t="shared" si="72"/>
        <v/>
      </c>
      <c r="I898" s="344"/>
      <c r="J898" s="344"/>
      <c r="K898" s="344"/>
      <c r="L898" s="344"/>
      <c r="M898" s="344"/>
      <c r="N898" s="344"/>
      <c r="O898" s="344"/>
    </row>
    <row r="899" s="278" customFormat="1" ht="15" spans="1:15">
      <c r="A899" s="301" t="s">
        <v>1601</v>
      </c>
      <c r="B899" s="328" t="s">
        <v>1602</v>
      </c>
      <c r="C899" s="304">
        <v>4996</v>
      </c>
      <c r="D899" s="304">
        <v>2400</v>
      </c>
      <c r="E899" s="304">
        <v>2095</v>
      </c>
      <c r="F899" s="297">
        <f t="shared" si="71"/>
        <v>41.9</v>
      </c>
      <c r="G899" s="297">
        <f t="shared" si="72"/>
        <v>87.3</v>
      </c>
      <c r="I899" s="344"/>
      <c r="J899" s="344"/>
      <c r="K899" s="344"/>
      <c r="L899" s="344"/>
      <c r="M899" s="344"/>
      <c r="N899" s="344"/>
      <c r="O899" s="344"/>
    </row>
    <row r="900" s="278" customFormat="1" ht="14.25" spans="1:15">
      <c r="A900" s="298" t="s">
        <v>1603</v>
      </c>
      <c r="B900" s="327" t="s">
        <v>1604</v>
      </c>
      <c r="C900" s="300">
        <f>SUM(C904:C910)</f>
        <v>12666</v>
      </c>
      <c r="D900" s="300">
        <f>SUM(D904:D910)</f>
        <v>17019</v>
      </c>
      <c r="E900" s="300">
        <f>SUM(E904:E910)</f>
        <v>18593</v>
      </c>
      <c r="F900" s="297">
        <f t="shared" si="71"/>
        <v>146.8</v>
      </c>
      <c r="G900" s="297">
        <f t="shared" si="72"/>
        <v>109.2</v>
      </c>
      <c r="I900" s="344"/>
      <c r="J900" s="344"/>
      <c r="K900" s="344"/>
      <c r="L900" s="344"/>
      <c r="M900" s="344"/>
      <c r="N900" s="344"/>
      <c r="O900" s="344"/>
    </row>
    <row r="901" s="278" customFormat="1" ht="15" spans="1:15">
      <c r="A901" s="301" t="s">
        <v>1605</v>
      </c>
      <c r="B901" s="328" t="s">
        <v>33</v>
      </c>
      <c r="C901" s="304"/>
      <c r="D901" s="304"/>
      <c r="E901" s="301"/>
      <c r="F901" s="297"/>
      <c r="G901" s="297"/>
      <c r="I901" s="344"/>
      <c r="J901" s="344"/>
      <c r="K901" s="344"/>
      <c r="L901" s="344"/>
      <c r="M901" s="344"/>
      <c r="N901" s="344"/>
      <c r="O901" s="344"/>
    </row>
    <row r="902" s="278" customFormat="1" ht="15" spans="1:15">
      <c r="A902" s="301" t="s">
        <v>1606</v>
      </c>
      <c r="B902" s="328" t="s">
        <v>35</v>
      </c>
      <c r="C902" s="304"/>
      <c r="D902" s="304"/>
      <c r="E902" s="301"/>
      <c r="F902" s="297"/>
      <c r="G902" s="297"/>
      <c r="I902" s="344"/>
      <c r="J902" s="344"/>
      <c r="K902" s="344"/>
      <c r="L902" s="344"/>
      <c r="M902" s="344"/>
      <c r="N902" s="344"/>
      <c r="O902" s="344"/>
    </row>
    <row r="903" s="278" customFormat="1" ht="15" spans="1:15">
      <c r="A903" s="301" t="s">
        <v>1607</v>
      </c>
      <c r="B903" s="328" t="s">
        <v>37</v>
      </c>
      <c r="C903" s="304"/>
      <c r="D903" s="304"/>
      <c r="E903" s="301"/>
      <c r="F903" s="297"/>
      <c r="G903" s="297"/>
      <c r="I903" s="344"/>
      <c r="J903" s="344"/>
      <c r="K903" s="344"/>
      <c r="L903" s="344"/>
      <c r="M903" s="344"/>
      <c r="N903" s="344"/>
      <c r="O903" s="344"/>
    </row>
    <row r="904" s="278" customFormat="1" ht="15" spans="1:15">
      <c r="A904" s="301" t="s">
        <v>1608</v>
      </c>
      <c r="B904" s="328" t="s">
        <v>1609</v>
      </c>
      <c r="C904" s="304">
        <v>100</v>
      </c>
      <c r="D904" s="304">
        <v>3295</v>
      </c>
      <c r="E904" s="304">
        <v>396</v>
      </c>
      <c r="F904" s="297">
        <f>IF(C904=0,"",ROUND(E904/C904*100,1))</f>
        <v>396</v>
      </c>
      <c r="G904" s="297">
        <f>IF(D904=0,"",ROUND(E904/D904*100,1))</f>
        <v>12</v>
      </c>
      <c r="I904" s="344"/>
      <c r="J904" s="344"/>
      <c r="K904" s="344"/>
      <c r="L904" s="344"/>
      <c r="M904" s="344"/>
      <c r="N904" s="344"/>
      <c r="O904" s="344"/>
    </row>
    <row r="905" s="278" customFormat="1" ht="15" spans="1:15">
      <c r="A905" s="301" t="s">
        <v>1610</v>
      </c>
      <c r="B905" s="328" t="s">
        <v>1611</v>
      </c>
      <c r="C905" s="304">
        <v>100</v>
      </c>
      <c r="D905" s="304">
        <v>8469</v>
      </c>
      <c r="E905" s="304">
        <v>3197</v>
      </c>
      <c r="F905" s="297">
        <f>IF(C905=0,"",ROUND(E905/C905*100,1))</f>
        <v>3197</v>
      </c>
      <c r="G905" s="297">
        <f>IF(D905=0,"",ROUND(E905/D905*100,1))</f>
        <v>37.7</v>
      </c>
      <c r="I905" s="344"/>
      <c r="J905" s="344"/>
      <c r="K905" s="344"/>
      <c r="L905" s="344"/>
      <c r="M905" s="344"/>
      <c r="N905" s="344"/>
      <c r="O905" s="344"/>
    </row>
    <row r="906" s="278" customFormat="1" ht="15" spans="1:15">
      <c r="A906" s="301" t="s">
        <v>1612</v>
      </c>
      <c r="B906" s="328" t="s">
        <v>1613</v>
      </c>
      <c r="C906" s="304"/>
      <c r="D906" s="304"/>
      <c r="E906" s="304"/>
      <c r="F906" s="297" t="str">
        <f>IF(C906=0,"",ROUND(E906/C906*100,1))</f>
        <v/>
      </c>
      <c r="G906" s="297" t="str">
        <f>IF(D906=0,"",ROUND(E906/D906*100,1))</f>
        <v/>
      </c>
      <c r="I906" s="344"/>
      <c r="J906" s="344"/>
      <c r="K906" s="344"/>
      <c r="L906" s="344"/>
      <c r="M906" s="344"/>
      <c r="N906" s="344"/>
      <c r="O906" s="344"/>
    </row>
    <row r="907" s="278" customFormat="1" ht="15" spans="1:15">
      <c r="A907" s="301" t="s">
        <v>1614</v>
      </c>
      <c r="B907" s="328" t="s">
        <v>1615</v>
      </c>
      <c r="C907" s="304"/>
      <c r="D907" s="304"/>
      <c r="E907" s="304"/>
      <c r="F907" s="297" t="str">
        <f>IF(C907=0,"",ROUND(E907/C907*100,1))</f>
        <v/>
      </c>
      <c r="G907" s="297" t="str">
        <f>IF(D907=0,"",ROUND(E907/D907*100,1))</f>
        <v/>
      </c>
      <c r="I907" s="344"/>
      <c r="J907" s="344"/>
      <c r="K907" s="344"/>
      <c r="L907" s="344"/>
      <c r="M907" s="344"/>
      <c r="N907" s="344"/>
      <c r="O907" s="344"/>
    </row>
    <row r="908" s="278" customFormat="1" ht="15" spans="1:15">
      <c r="A908" s="301" t="s">
        <v>1616</v>
      </c>
      <c r="B908" s="328" t="s">
        <v>1617</v>
      </c>
      <c r="C908" s="304"/>
      <c r="D908" s="304"/>
      <c r="E908" s="304"/>
      <c r="F908" s="297" t="str">
        <f>IF(C908=0,"",ROUND(E908/C908*100,1))</f>
        <v/>
      </c>
      <c r="G908" s="297" t="str">
        <f>IF(D908=0,"",ROUND(E908/D908*100,1))</f>
        <v/>
      </c>
      <c r="I908" s="344"/>
      <c r="J908" s="344"/>
      <c r="K908" s="344"/>
      <c r="L908" s="344"/>
      <c r="M908" s="344"/>
      <c r="N908" s="344"/>
      <c r="O908" s="344"/>
    </row>
    <row r="909" s="278" customFormat="1" ht="15" spans="1:15">
      <c r="A909" s="301" t="s">
        <v>1618</v>
      </c>
      <c r="B909" s="328" t="s">
        <v>51</v>
      </c>
      <c r="C909" s="304"/>
      <c r="D909" s="304"/>
      <c r="E909" s="304"/>
      <c r="F909" s="297"/>
      <c r="G909" s="297"/>
      <c r="I909" s="344"/>
      <c r="J909" s="344"/>
      <c r="K909" s="344"/>
      <c r="L909" s="344"/>
      <c r="M909" s="344"/>
      <c r="N909" s="344"/>
      <c r="O909" s="344"/>
    </row>
    <row r="910" s="278" customFormat="1" ht="15" spans="1:15">
      <c r="A910" s="301" t="s">
        <v>1619</v>
      </c>
      <c r="B910" s="328" t="s">
        <v>1620</v>
      </c>
      <c r="C910" s="304">
        <v>12466</v>
      </c>
      <c r="D910" s="304">
        <v>5255</v>
      </c>
      <c r="E910" s="304">
        <v>15000</v>
      </c>
      <c r="F910" s="297">
        <f>IF(C910=0,"",ROUND(E910/C910*100,1))</f>
        <v>120.3</v>
      </c>
      <c r="G910" s="297">
        <f>IF(D910=0,"",ROUND(E910/D910*100,1))</f>
        <v>285.4</v>
      </c>
      <c r="I910" s="344"/>
      <c r="J910" s="344"/>
      <c r="K910" s="344"/>
      <c r="L910" s="344"/>
      <c r="M910" s="344"/>
      <c r="N910" s="344"/>
      <c r="O910" s="344"/>
    </row>
    <row r="911" s="278" customFormat="1" ht="14.25" spans="1:15">
      <c r="A911" s="298" t="s">
        <v>1621</v>
      </c>
      <c r="B911" s="327" t="s">
        <v>1622</v>
      </c>
      <c r="C911" s="300">
        <f>SUM(C912:C917)</f>
        <v>9403</v>
      </c>
      <c r="D911" s="300">
        <f>SUM(D912:D917)</f>
        <v>6314</v>
      </c>
      <c r="E911" s="300">
        <f>SUM(E912:E917)</f>
        <v>9268</v>
      </c>
      <c r="F911" s="297">
        <f>IF(C911=0,"",ROUND(E911/C911*100,1))</f>
        <v>98.6</v>
      </c>
      <c r="G911" s="297">
        <f>IF(D911=0,"",ROUND(E911/D911*100,1))</f>
        <v>146.8</v>
      </c>
      <c r="I911" s="344"/>
      <c r="J911" s="344"/>
      <c r="K911" s="344"/>
      <c r="L911" s="344"/>
      <c r="M911" s="344"/>
      <c r="N911" s="344"/>
      <c r="O911" s="344"/>
    </row>
    <row r="912" s="278" customFormat="1" ht="15" spans="1:15">
      <c r="A912" s="301" t="s">
        <v>1623</v>
      </c>
      <c r="B912" s="328" t="s">
        <v>1624</v>
      </c>
      <c r="C912" s="304">
        <v>2041</v>
      </c>
      <c r="D912" s="304">
        <v>2300</v>
      </c>
      <c r="E912" s="304">
        <v>2300</v>
      </c>
      <c r="F912" s="297">
        <f>IF(C912=0,"",ROUND(E912/C912*100,1))</f>
        <v>112.7</v>
      </c>
      <c r="G912" s="297">
        <f>IF(D912=0,"",ROUND(E912/D912*100,1))</f>
        <v>100</v>
      </c>
      <c r="I912" s="344"/>
      <c r="J912" s="344"/>
      <c r="K912" s="344"/>
      <c r="L912" s="344"/>
      <c r="M912" s="344"/>
      <c r="N912" s="344"/>
      <c r="O912" s="344"/>
    </row>
    <row r="913" s="278" customFormat="1" ht="15" spans="1:15">
      <c r="A913" s="301" t="s">
        <v>1625</v>
      </c>
      <c r="B913" s="328" t="s">
        <v>1626</v>
      </c>
      <c r="C913" s="304"/>
      <c r="D913" s="304"/>
      <c r="E913" s="304"/>
      <c r="F913" s="297"/>
      <c r="G913" s="297"/>
      <c r="I913" s="344"/>
      <c r="J913" s="344"/>
      <c r="K913" s="344"/>
      <c r="L913" s="344"/>
      <c r="M913" s="344"/>
      <c r="N913" s="344"/>
      <c r="O913" s="344"/>
    </row>
    <row r="914" s="278" customFormat="1" ht="15" spans="1:15">
      <c r="A914" s="301" t="s">
        <v>1627</v>
      </c>
      <c r="B914" s="328" t="s">
        <v>1628</v>
      </c>
      <c r="C914" s="304">
        <v>6923</v>
      </c>
      <c r="D914" s="304">
        <v>3629</v>
      </c>
      <c r="E914" s="304">
        <v>6582</v>
      </c>
      <c r="F914" s="297">
        <f t="shared" ref="F914:F920" si="73">IF(C914=0,"",ROUND(E914/C914*100,1))</f>
        <v>95.1</v>
      </c>
      <c r="G914" s="297">
        <f t="shared" ref="G914:G920" si="74">IF(D914=0,"",ROUND(E914/D914*100,1))</f>
        <v>181.4</v>
      </c>
      <c r="I914" s="344"/>
      <c r="J914" s="344"/>
      <c r="K914" s="344"/>
      <c r="L914" s="344"/>
      <c r="M914" s="344"/>
      <c r="N914" s="344"/>
      <c r="O914" s="344"/>
    </row>
    <row r="915" s="278" customFormat="1" ht="15" spans="1:15">
      <c r="A915" s="301" t="s">
        <v>1629</v>
      </c>
      <c r="B915" s="328" t="s">
        <v>1630</v>
      </c>
      <c r="C915" s="304"/>
      <c r="D915" s="304"/>
      <c r="E915" s="304"/>
      <c r="F915" s="297" t="str">
        <f t="shared" si="73"/>
        <v/>
      </c>
      <c r="G915" s="297" t="str">
        <f t="shared" si="74"/>
        <v/>
      </c>
      <c r="I915" s="344"/>
      <c r="J915" s="344"/>
      <c r="K915" s="344"/>
      <c r="L915" s="344"/>
      <c r="M915" s="344"/>
      <c r="N915" s="344"/>
      <c r="O915" s="344"/>
    </row>
    <row r="916" s="278" customFormat="1" ht="15" spans="1:15">
      <c r="A916" s="301" t="s">
        <v>1631</v>
      </c>
      <c r="B916" s="328" t="s">
        <v>1632</v>
      </c>
      <c r="C916" s="304"/>
      <c r="D916" s="304"/>
      <c r="E916" s="304"/>
      <c r="F916" s="297" t="str">
        <f t="shared" si="73"/>
        <v/>
      </c>
      <c r="G916" s="297" t="str">
        <f t="shared" si="74"/>
        <v/>
      </c>
      <c r="I916" s="344"/>
      <c r="J916" s="344"/>
      <c r="K916" s="344"/>
      <c r="L916" s="344"/>
      <c r="M916" s="344"/>
      <c r="N916" s="344"/>
      <c r="O916" s="344"/>
    </row>
    <row r="917" s="278" customFormat="1" ht="15" spans="1:15">
      <c r="A917" s="301" t="s">
        <v>1633</v>
      </c>
      <c r="B917" s="328" t="s">
        <v>1634</v>
      </c>
      <c r="C917" s="304">
        <v>439</v>
      </c>
      <c r="D917" s="304">
        <v>385</v>
      </c>
      <c r="E917" s="304">
        <v>386</v>
      </c>
      <c r="F917" s="297">
        <f t="shared" si="73"/>
        <v>87.9</v>
      </c>
      <c r="G917" s="297">
        <f t="shared" si="74"/>
        <v>100.3</v>
      </c>
      <c r="I917" s="344"/>
      <c r="J917" s="344"/>
      <c r="K917" s="344"/>
      <c r="L917" s="344"/>
      <c r="M917" s="344"/>
      <c r="N917" s="344"/>
      <c r="O917" s="344"/>
    </row>
    <row r="918" s="278" customFormat="1" ht="14.25" spans="1:15">
      <c r="A918" s="298" t="s">
        <v>1635</v>
      </c>
      <c r="B918" s="327" t="s">
        <v>1636</v>
      </c>
      <c r="C918" s="300">
        <f>SUM(C919:C923)</f>
        <v>1268</v>
      </c>
      <c r="D918" s="300">
        <f>SUM(D919:D923)</f>
        <v>1197</v>
      </c>
      <c r="E918" s="300">
        <f>SUM(E919:E923)</f>
        <v>1914</v>
      </c>
      <c r="F918" s="297">
        <f t="shared" si="73"/>
        <v>150.9</v>
      </c>
      <c r="G918" s="297">
        <f t="shared" si="74"/>
        <v>159.9</v>
      </c>
      <c r="I918" s="344"/>
      <c r="J918" s="344"/>
      <c r="K918" s="344"/>
      <c r="L918" s="344"/>
      <c r="M918" s="344"/>
      <c r="N918" s="344"/>
      <c r="O918" s="344"/>
    </row>
    <row r="919" s="278" customFormat="1" ht="15" spans="1:15">
      <c r="A919" s="301" t="s">
        <v>1637</v>
      </c>
      <c r="B919" s="328" t="s">
        <v>1638</v>
      </c>
      <c r="C919" s="304"/>
      <c r="D919" s="304"/>
      <c r="E919" s="304"/>
      <c r="F919" s="297" t="str">
        <f t="shared" ref="F919:F982" si="75">IF(C919=0,"",ROUND(E919/C919*100,1))</f>
        <v/>
      </c>
      <c r="G919" s="297" t="str">
        <f t="shared" ref="G919:G982" si="76">IF(D919=0,"",ROUND(E919/D919*100,1))</f>
        <v/>
      </c>
      <c r="I919" s="344"/>
      <c r="J919" s="344"/>
      <c r="K919" s="344"/>
      <c r="L919" s="344"/>
      <c r="M919" s="344"/>
      <c r="N919" s="344"/>
      <c r="O919" s="344"/>
    </row>
    <row r="920" s="278" customFormat="1" ht="15" spans="1:15">
      <c r="A920" s="301" t="s">
        <v>1639</v>
      </c>
      <c r="B920" s="328" t="s">
        <v>1640</v>
      </c>
      <c r="C920" s="304"/>
      <c r="D920" s="304">
        <v>707</v>
      </c>
      <c r="E920" s="304">
        <v>646</v>
      </c>
      <c r="F920" s="297" t="str">
        <f t="shared" si="75"/>
        <v/>
      </c>
      <c r="G920" s="297">
        <f t="shared" si="76"/>
        <v>91.4</v>
      </c>
      <c r="I920" s="344"/>
      <c r="J920" s="344"/>
      <c r="K920" s="344"/>
      <c r="L920" s="344"/>
      <c r="M920" s="344"/>
      <c r="N920" s="344"/>
      <c r="O920" s="344"/>
    </row>
    <row r="921" s="278" customFormat="1" ht="15" spans="1:15">
      <c r="A921" s="301" t="s">
        <v>1641</v>
      </c>
      <c r="B921" s="328" t="s">
        <v>1642</v>
      </c>
      <c r="C921" s="304"/>
      <c r="D921" s="304">
        <v>490</v>
      </c>
      <c r="E921" s="304"/>
      <c r="F921" s="297" t="str">
        <f t="shared" si="75"/>
        <v/>
      </c>
      <c r="G921" s="297">
        <f t="shared" si="76"/>
        <v>0</v>
      </c>
      <c r="I921" s="344"/>
      <c r="J921" s="344"/>
      <c r="K921" s="344"/>
      <c r="L921" s="344"/>
      <c r="M921" s="344"/>
      <c r="N921" s="344"/>
      <c r="O921" s="344"/>
    </row>
    <row r="922" s="278" customFormat="1" ht="15" spans="1:15">
      <c r="A922" s="301" t="s">
        <v>1643</v>
      </c>
      <c r="B922" s="328" t="s">
        <v>1644</v>
      </c>
      <c r="C922" s="304"/>
      <c r="D922" s="304"/>
      <c r="E922" s="304"/>
      <c r="F922" s="297" t="str">
        <f t="shared" si="75"/>
        <v/>
      </c>
      <c r="G922" s="297" t="str">
        <f t="shared" si="76"/>
        <v/>
      </c>
      <c r="I922" s="344"/>
      <c r="J922" s="344"/>
      <c r="K922" s="344"/>
      <c r="L922" s="344"/>
      <c r="M922" s="344"/>
      <c r="N922" s="344"/>
      <c r="O922" s="344"/>
    </row>
    <row r="923" s="278" customFormat="1" ht="15" spans="1:15">
      <c r="A923" s="301" t="s">
        <v>1645</v>
      </c>
      <c r="B923" s="328" t="s">
        <v>1646</v>
      </c>
      <c r="C923" s="304">
        <v>1268</v>
      </c>
      <c r="D923" s="304"/>
      <c r="E923" s="304">
        <v>1268</v>
      </c>
      <c r="F923" s="297">
        <f t="shared" si="75"/>
        <v>100</v>
      </c>
      <c r="G923" s="297" t="str">
        <f t="shared" si="76"/>
        <v/>
      </c>
      <c r="I923" s="344"/>
      <c r="J923" s="344"/>
      <c r="K923" s="344"/>
      <c r="L923" s="344"/>
      <c r="M923" s="344"/>
      <c r="N923" s="344"/>
      <c r="O923" s="344"/>
    </row>
    <row r="924" s="278" customFormat="1" ht="14.25" spans="1:15">
      <c r="A924" s="298" t="s">
        <v>1647</v>
      </c>
      <c r="B924" s="327" t="s">
        <v>1648</v>
      </c>
      <c r="C924" s="300">
        <f>SUM(C925:C926)</f>
        <v>389</v>
      </c>
      <c r="D924" s="300">
        <f>SUM(D925:D926)</f>
        <v>281</v>
      </c>
      <c r="E924" s="300">
        <f>SUM(E925:E926)</f>
        <v>0</v>
      </c>
      <c r="F924" s="297">
        <f t="shared" si="75"/>
        <v>0</v>
      </c>
      <c r="G924" s="297">
        <f t="shared" si="76"/>
        <v>0</v>
      </c>
      <c r="I924" s="344"/>
      <c r="J924" s="344"/>
      <c r="K924" s="344"/>
      <c r="L924" s="344"/>
      <c r="M924" s="344"/>
      <c r="N924" s="344"/>
      <c r="O924" s="344"/>
    </row>
    <row r="925" s="278" customFormat="1" ht="15" spans="1:15">
      <c r="A925" s="301" t="s">
        <v>1649</v>
      </c>
      <c r="B925" s="328" t="s">
        <v>1650</v>
      </c>
      <c r="C925" s="304"/>
      <c r="D925" s="304"/>
      <c r="E925" s="304"/>
      <c r="F925" s="297" t="str">
        <f t="shared" si="75"/>
        <v/>
      </c>
      <c r="G925" s="297" t="str">
        <f t="shared" si="76"/>
        <v/>
      </c>
      <c r="I925" s="344"/>
      <c r="J925" s="344"/>
      <c r="K925" s="344"/>
      <c r="L925" s="344"/>
      <c r="M925" s="344"/>
      <c r="N925" s="344"/>
      <c r="O925" s="344"/>
    </row>
    <row r="926" s="278" customFormat="1" ht="15" spans="1:15">
      <c r="A926" s="301" t="s">
        <v>1651</v>
      </c>
      <c r="B926" s="328" t="s">
        <v>1652</v>
      </c>
      <c r="C926" s="304">
        <v>389</v>
      </c>
      <c r="D926" s="304">
        <v>281</v>
      </c>
      <c r="E926" s="304"/>
      <c r="F926" s="297">
        <f t="shared" si="75"/>
        <v>0</v>
      </c>
      <c r="G926" s="297">
        <f t="shared" si="76"/>
        <v>0</v>
      </c>
      <c r="I926" s="344"/>
      <c r="J926" s="344"/>
      <c r="K926" s="344"/>
      <c r="L926" s="344"/>
      <c r="M926" s="344"/>
      <c r="N926" s="344"/>
      <c r="O926" s="344"/>
    </row>
    <row r="927" s="278" customFormat="1" ht="14.25" spans="1:15">
      <c r="A927" s="298" t="s">
        <v>1653</v>
      </c>
      <c r="B927" s="327" t="s">
        <v>1654</v>
      </c>
      <c r="C927" s="300">
        <f>SUM(C928:C929)</f>
        <v>0</v>
      </c>
      <c r="D927" s="300">
        <f>SUM(D928:D929)</f>
        <v>101</v>
      </c>
      <c r="E927" s="300">
        <f>SUM(E928:E929)</f>
        <v>0</v>
      </c>
      <c r="F927" s="297" t="str">
        <f t="shared" si="75"/>
        <v/>
      </c>
      <c r="G927" s="297">
        <f t="shared" si="76"/>
        <v>0</v>
      </c>
      <c r="I927" s="344"/>
      <c r="J927" s="344"/>
      <c r="K927" s="344"/>
      <c r="L927" s="344"/>
      <c r="M927" s="344"/>
      <c r="N927" s="344"/>
      <c r="O927" s="344"/>
    </row>
    <row r="928" s="278" customFormat="1" ht="15" spans="1:15">
      <c r="A928" s="301" t="s">
        <v>1655</v>
      </c>
      <c r="B928" s="328" t="s">
        <v>1656</v>
      </c>
      <c r="C928" s="304"/>
      <c r="D928" s="304"/>
      <c r="E928" s="304"/>
      <c r="F928" s="297" t="str">
        <f t="shared" si="75"/>
        <v/>
      </c>
      <c r="G928" s="297" t="str">
        <f t="shared" si="76"/>
        <v/>
      </c>
      <c r="I928" s="344"/>
      <c r="J928" s="344"/>
      <c r="K928" s="344"/>
      <c r="L928" s="344"/>
      <c r="M928" s="344"/>
      <c r="N928" s="344"/>
      <c r="O928" s="344"/>
    </row>
    <row r="929" s="278" customFormat="1" ht="15" spans="1:15">
      <c r="A929" s="301" t="s">
        <v>1657</v>
      </c>
      <c r="B929" s="328" t="s">
        <v>1658</v>
      </c>
      <c r="C929" s="304"/>
      <c r="D929" s="304">
        <v>101</v>
      </c>
      <c r="E929" s="304"/>
      <c r="F929" s="297" t="str">
        <f t="shared" si="75"/>
        <v/>
      </c>
      <c r="G929" s="297">
        <f t="shared" si="76"/>
        <v>0</v>
      </c>
      <c r="I929" s="344"/>
      <c r="J929" s="344"/>
      <c r="K929" s="344"/>
      <c r="L929" s="344"/>
      <c r="M929" s="344"/>
      <c r="N929" s="344"/>
      <c r="O929" s="344"/>
    </row>
    <row r="930" s="278" customFormat="1" ht="14.25" spans="1:15">
      <c r="A930" s="295" t="s">
        <v>1659</v>
      </c>
      <c r="B930" s="329" t="s">
        <v>1660</v>
      </c>
      <c r="C930" s="324">
        <f>SUM(C931,C952,C962,C972,C979,C984)</f>
        <v>9825</v>
      </c>
      <c r="D930" s="324">
        <f>SUM(D931,D952,D962,D972,D979,D984)</f>
        <v>7988</v>
      </c>
      <c r="E930" s="324">
        <f>SUM(E931,E952,E962,E972,E979,E984)</f>
        <v>23261</v>
      </c>
      <c r="F930" s="297">
        <f t="shared" si="75"/>
        <v>236.8</v>
      </c>
      <c r="G930" s="297">
        <f t="shared" si="76"/>
        <v>291.2</v>
      </c>
      <c r="I930" s="344"/>
      <c r="J930" s="344"/>
      <c r="K930" s="344"/>
      <c r="L930" s="344"/>
      <c r="M930" s="344"/>
      <c r="N930" s="344"/>
      <c r="O930" s="344"/>
    </row>
    <row r="931" s="278" customFormat="1" ht="14.25" spans="1:15">
      <c r="A931" s="298" t="s">
        <v>1661</v>
      </c>
      <c r="B931" s="327" t="s">
        <v>1662</v>
      </c>
      <c r="C931" s="300">
        <f>SUM(C932:C951)</f>
        <v>7117</v>
      </c>
      <c r="D931" s="300">
        <f>SUM(D932:D951)</f>
        <v>7517</v>
      </c>
      <c r="E931" s="300">
        <f>SUM(E932:E951)</f>
        <v>22276</v>
      </c>
      <c r="F931" s="297">
        <f t="shared" si="75"/>
        <v>313</v>
      </c>
      <c r="G931" s="297">
        <f t="shared" si="76"/>
        <v>296.3</v>
      </c>
      <c r="I931" s="344"/>
      <c r="J931" s="344"/>
      <c r="K931" s="344"/>
      <c r="L931" s="344"/>
      <c r="M931" s="344"/>
      <c r="N931" s="344"/>
      <c r="O931" s="344"/>
    </row>
    <row r="932" s="278" customFormat="1" ht="15" spans="1:15">
      <c r="A932" s="301" t="s">
        <v>1663</v>
      </c>
      <c r="B932" s="328" t="s">
        <v>33</v>
      </c>
      <c r="C932" s="304">
        <v>1420</v>
      </c>
      <c r="D932" s="304">
        <v>122</v>
      </c>
      <c r="E932" s="304">
        <v>1820</v>
      </c>
      <c r="F932" s="297">
        <f t="shared" si="75"/>
        <v>128.2</v>
      </c>
      <c r="G932" s="297">
        <f t="shared" si="76"/>
        <v>1491.8</v>
      </c>
      <c r="I932" s="344"/>
      <c r="J932" s="344"/>
      <c r="K932" s="344"/>
      <c r="L932" s="344"/>
      <c r="M932" s="344"/>
      <c r="N932" s="344"/>
      <c r="O932" s="344"/>
    </row>
    <row r="933" s="278" customFormat="1" ht="15" spans="1:15">
      <c r="A933" s="301" t="s">
        <v>1664</v>
      </c>
      <c r="B933" s="328" t="s">
        <v>35</v>
      </c>
      <c r="C933" s="304">
        <v>278</v>
      </c>
      <c r="D933" s="304"/>
      <c r="E933" s="304">
        <v>1410</v>
      </c>
      <c r="F933" s="297">
        <f t="shared" si="75"/>
        <v>507.2</v>
      </c>
      <c r="G933" s="297" t="str">
        <f t="shared" si="76"/>
        <v/>
      </c>
      <c r="I933" s="344"/>
      <c r="J933" s="344"/>
      <c r="K933" s="344"/>
      <c r="L933" s="344"/>
      <c r="M933" s="344"/>
      <c r="N933" s="344"/>
      <c r="O933" s="344"/>
    </row>
    <row r="934" s="278" customFormat="1" ht="15" spans="1:15">
      <c r="A934" s="301" t="s">
        <v>1665</v>
      </c>
      <c r="B934" s="328" t="s">
        <v>37</v>
      </c>
      <c r="C934" s="304"/>
      <c r="D934" s="304">
        <v>76</v>
      </c>
      <c r="E934" s="304">
        <v>1432</v>
      </c>
      <c r="F934" s="297" t="str">
        <f t="shared" si="75"/>
        <v/>
      </c>
      <c r="G934" s="297">
        <f t="shared" si="76"/>
        <v>1884.2</v>
      </c>
      <c r="I934" s="344"/>
      <c r="J934" s="344"/>
      <c r="K934" s="344"/>
      <c r="L934" s="344"/>
      <c r="M934" s="344"/>
      <c r="N934" s="344"/>
      <c r="O934" s="344"/>
    </row>
    <row r="935" s="278" customFormat="1" ht="15" spans="1:15">
      <c r="A935" s="301" t="s">
        <v>1666</v>
      </c>
      <c r="B935" s="328" t="s">
        <v>1667</v>
      </c>
      <c r="C935" s="304">
        <v>2585</v>
      </c>
      <c r="D935" s="304">
        <v>2596</v>
      </c>
      <c r="E935" s="304">
        <v>4000</v>
      </c>
      <c r="F935" s="297">
        <f t="shared" si="75"/>
        <v>154.7</v>
      </c>
      <c r="G935" s="297">
        <f t="shared" si="76"/>
        <v>154.1</v>
      </c>
      <c r="I935" s="344"/>
      <c r="J935" s="344"/>
      <c r="K935" s="344"/>
      <c r="L935" s="344"/>
      <c r="M935" s="344"/>
      <c r="N935" s="344"/>
      <c r="O935" s="344"/>
    </row>
    <row r="936" s="278" customFormat="1" ht="15" spans="1:15">
      <c r="A936" s="301" t="s">
        <v>1668</v>
      </c>
      <c r="B936" s="328" t="s">
        <v>1669</v>
      </c>
      <c r="C936" s="304">
        <v>2030</v>
      </c>
      <c r="D936" s="304">
        <v>2566</v>
      </c>
      <c r="E936" s="304">
        <v>4200</v>
      </c>
      <c r="F936" s="297">
        <f t="shared" si="75"/>
        <v>206.9</v>
      </c>
      <c r="G936" s="297">
        <f t="shared" si="76"/>
        <v>163.7</v>
      </c>
      <c r="I936" s="344"/>
      <c r="J936" s="344"/>
      <c r="K936" s="344"/>
      <c r="L936" s="344"/>
      <c r="M936" s="344"/>
      <c r="N936" s="344"/>
      <c r="O936" s="344"/>
    </row>
    <row r="937" s="278" customFormat="1" ht="15" spans="1:15">
      <c r="A937" s="301" t="s">
        <v>1670</v>
      </c>
      <c r="B937" s="328" t="s">
        <v>1671</v>
      </c>
      <c r="C937" s="304"/>
      <c r="D937" s="304"/>
      <c r="E937" s="304">
        <v>700</v>
      </c>
      <c r="F937" s="297" t="str">
        <f t="shared" si="75"/>
        <v/>
      </c>
      <c r="G937" s="297" t="str">
        <f t="shared" si="76"/>
        <v/>
      </c>
      <c r="I937" s="344"/>
      <c r="J937" s="344"/>
      <c r="K937" s="344"/>
      <c r="L937" s="344"/>
      <c r="M937" s="344"/>
      <c r="N937" s="344"/>
      <c r="O937" s="344"/>
    </row>
    <row r="938" s="278" customFormat="1" ht="15" spans="1:15">
      <c r="A938" s="301" t="s">
        <v>1672</v>
      </c>
      <c r="B938" s="328" t="s">
        <v>1673</v>
      </c>
      <c r="C938" s="304"/>
      <c r="D938" s="304"/>
      <c r="E938" s="304">
        <v>1396</v>
      </c>
      <c r="F938" s="297" t="str">
        <f t="shared" si="75"/>
        <v/>
      </c>
      <c r="G938" s="297" t="str">
        <f t="shared" si="76"/>
        <v/>
      </c>
      <c r="I938" s="344"/>
      <c r="J938" s="344"/>
      <c r="K938" s="344"/>
      <c r="L938" s="344"/>
      <c r="M938" s="344"/>
      <c r="N938" s="344"/>
      <c r="O938" s="344"/>
    </row>
    <row r="939" s="278" customFormat="1" ht="15" spans="1:15">
      <c r="A939" s="301" t="s">
        <v>1674</v>
      </c>
      <c r="B939" s="328" t="s">
        <v>1675</v>
      </c>
      <c r="C939" s="304"/>
      <c r="D939" s="304">
        <v>1747</v>
      </c>
      <c r="E939" s="304">
        <v>3500</v>
      </c>
      <c r="F939" s="297" t="str">
        <f t="shared" si="75"/>
        <v/>
      </c>
      <c r="G939" s="297">
        <f t="shared" si="76"/>
        <v>200.3</v>
      </c>
      <c r="I939" s="344"/>
      <c r="J939" s="344"/>
      <c r="K939" s="344"/>
      <c r="L939" s="344"/>
      <c r="M939" s="344"/>
      <c r="N939" s="344"/>
      <c r="O939" s="344"/>
    </row>
    <row r="940" s="278" customFormat="1" ht="15" spans="1:15">
      <c r="A940" s="301" t="s">
        <v>1676</v>
      </c>
      <c r="B940" s="328" t="s">
        <v>1677</v>
      </c>
      <c r="C940" s="304"/>
      <c r="D940" s="304"/>
      <c r="E940" s="304">
        <v>210</v>
      </c>
      <c r="F940" s="297" t="str">
        <f t="shared" si="75"/>
        <v/>
      </c>
      <c r="G940" s="297" t="str">
        <f t="shared" si="76"/>
        <v/>
      </c>
      <c r="I940" s="344"/>
      <c r="J940" s="344"/>
      <c r="K940" s="344"/>
      <c r="L940" s="344"/>
      <c r="M940" s="344"/>
      <c r="N940" s="344"/>
      <c r="O940" s="344"/>
    </row>
    <row r="941" s="278" customFormat="1" ht="15" spans="1:15">
      <c r="A941" s="301" t="s">
        <v>1678</v>
      </c>
      <c r="B941" s="328" t="s">
        <v>1679</v>
      </c>
      <c r="C941" s="304"/>
      <c r="D941" s="304"/>
      <c r="E941" s="304">
        <v>2000</v>
      </c>
      <c r="F941" s="297" t="str">
        <f t="shared" si="75"/>
        <v/>
      </c>
      <c r="G941" s="297" t="str">
        <f t="shared" si="76"/>
        <v/>
      </c>
      <c r="I941" s="344"/>
      <c r="J941" s="344"/>
      <c r="K941" s="344"/>
      <c r="L941" s="344"/>
      <c r="M941" s="344"/>
      <c r="N941" s="344"/>
      <c r="O941" s="344"/>
    </row>
    <row r="942" s="278" customFormat="1" ht="15" spans="1:15">
      <c r="A942" s="301" t="s">
        <v>1680</v>
      </c>
      <c r="B942" s="328" t="s">
        <v>1681</v>
      </c>
      <c r="C942" s="304"/>
      <c r="D942" s="304"/>
      <c r="E942" s="304"/>
      <c r="F942" s="297" t="str">
        <f t="shared" si="75"/>
        <v/>
      </c>
      <c r="G942" s="297" t="str">
        <f t="shared" si="76"/>
        <v/>
      </c>
      <c r="I942" s="344"/>
      <c r="J942" s="344"/>
      <c r="K942" s="344"/>
      <c r="L942" s="344"/>
      <c r="M942" s="344"/>
      <c r="N942" s="344"/>
      <c r="O942" s="344"/>
    </row>
    <row r="943" s="278" customFormat="1" ht="15" spans="1:15">
      <c r="A943" s="301" t="s">
        <v>1682</v>
      </c>
      <c r="B943" s="328" t="s">
        <v>1683</v>
      </c>
      <c r="C943" s="304"/>
      <c r="D943" s="304"/>
      <c r="E943" s="304"/>
      <c r="F943" s="297" t="str">
        <f t="shared" si="75"/>
        <v/>
      </c>
      <c r="G943" s="297" t="str">
        <f t="shared" si="76"/>
        <v/>
      </c>
      <c r="I943" s="344"/>
      <c r="J943" s="344"/>
      <c r="K943" s="344"/>
      <c r="L943" s="344"/>
      <c r="M943" s="344"/>
      <c r="N943" s="344"/>
      <c r="O943" s="344"/>
    </row>
    <row r="944" s="278" customFormat="1" ht="15" spans="1:15">
      <c r="A944" s="301" t="s">
        <v>1684</v>
      </c>
      <c r="B944" s="328" t="s">
        <v>1685</v>
      </c>
      <c r="C944" s="304"/>
      <c r="D944" s="304"/>
      <c r="E944" s="304"/>
      <c r="F944" s="297" t="str">
        <f t="shared" si="75"/>
        <v/>
      </c>
      <c r="G944" s="297" t="str">
        <f t="shared" si="76"/>
        <v/>
      </c>
      <c r="I944" s="344"/>
      <c r="J944" s="344"/>
      <c r="K944" s="344"/>
      <c r="L944" s="344"/>
      <c r="M944" s="344"/>
      <c r="N944" s="344"/>
      <c r="O944" s="344"/>
    </row>
    <row r="945" s="278" customFormat="1" ht="15" spans="1:15">
      <c r="A945" s="301" t="s">
        <v>1686</v>
      </c>
      <c r="B945" s="328" t="s">
        <v>1687</v>
      </c>
      <c r="C945" s="304"/>
      <c r="D945" s="304"/>
      <c r="E945" s="304"/>
      <c r="F945" s="297" t="str">
        <f t="shared" si="75"/>
        <v/>
      </c>
      <c r="G945" s="297" t="str">
        <f t="shared" si="76"/>
        <v/>
      </c>
      <c r="I945" s="344"/>
      <c r="J945" s="344"/>
      <c r="K945" s="344"/>
      <c r="L945" s="344"/>
      <c r="M945" s="344"/>
      <c r="N945" s="344"/>
      <c r="O945" s="344"/>
    </row>
    <row r="946" s="278" customFormat="1" ht="15" spans="1:15">
      <c r="A946" s="301" t="s">
        <v>1688</v>
      </c>
      <c r="B946" s="328" t="s">
        <v>1689</v>
      </c>
      <c r="C946" s="304"/>
      <c r="D946" s="304"/>
      <c r="E946" s="304"/>
      <c r="F946" s="297" t="str">
        <f t="shared" si="75"/>
        <v/>
      </c>
      <c r="G946" s="297" t="str">
        <f t="shared" si="76"/>
        <v/>
      </c>
      <c r="I946" s="344"/>
      <c r="J946" s="344"/>
      <c r="K946" s="344"/>
      <c r="L946" s="344"/>
      <c r="M946" s="344"/>
      <c r="N946" s="344"/>
      <c r="O946" s="344"/>
    </row>
    <row r="947" s="278" customFormat="1" ht="15" spans="1:15">
      <c r="A947" s="301" t="s">
        <v>1690</v>
      </c>
      <c r="B947" s="328" t="s">
        <v>1691</v>
      </c>
      <c r="C947" s="304"/>
      <c r="D947" s="304">
        <v>20</v>
      </c>
      <c r="E947" s="304">
        <v>50</v>
      </c>
      <c r="F947" s="297" t="str">
        <f t="shared" si="75"/>
        <v/>
      </c>
      <c r="G947" s="297">
        <f t="shared" si="76"/>
        <v>250</v>
      </c>
      <c r="I947" s="344"/>
      <c r="J947" s="344"/>
      <c r="K947" s="344"/>
      <c r="L947" s="344"/>
      <c r="M947" s="344"/>
      <c r="N947" s="344"/>
      <c r="O947" s="344"/>
    </row>
    <row r="948" s="278" customFormat="1" ht="15" spans="1:15">
      <c r="A948" s="301" t="s">
        <v>1692</v>
      </c>
      <c r="B948" s="328" t="s">
        <v>1693</v>
      </c>
      <c r="C948" s="304"/>
      <c r="D948" s="304"/>
      <c r="E948" s="304"/>
      <c r="F948" s="297" t="str">
        <f t="shared" si="75"/>
        <v/>
      </c>
      <c r="G948" s="297" t="str">
        <f t="shared" si="76"/>
        <v/>
      </c>
      <c r="I948" s="344"/>
      <c r="J948" s="344"/>
      <c r="K948" s="344"/>
      <c r="L948" s="344"/>
      <c r="M948" s="344"/>
      <c r="N948" s="344"/>
      <c r="O948" s="344"/>
    </row>
    <row r="949" s="278" customFormat="1" ht="15" spans="1:15">
      <c r="A949" s="301" t="s">
        <v>1694</v>
      </c>
      <c r="B949" s="328" t="s">
        <v>1695</v>
      </c>
      <c r="C949" s="304"/>
      <c r="D949" s="304"/>
      <c r="E949" s="304"/>
      <c r="F949" s="297" t="str">
        <f t="shared" si="75"/>
        <v/>
      </c>
      <c r="G949" s="297" t="str">
        <f t="shared" si="76"/>
        <v/>
      </c>
      <c r="I949" s="344"/>
      <c r="J949" s="344"/>
      <c r="K949" s="344"/>
      <c r="L949" s="344"/>
      <c r="M949" s="344"/>
      <c r="N949" s="344"/>
      <c r="O949" s="344"/>
    </row>
    <row r="950" s="278" customFormat="1" ht="15" spans="1:15">
      <c r="A950" s="301" t="s">
        <v>1696</v>
      </c>
      <c r="B950" s="328" t="s">
        <v>1697</v>
      </c>
      <c r="C950" s="304"/>
      <c r="D950" s="304"/>
      <c r="E950" s="304"/>
      <c r="F950" s="297" t="str">
        <f t="shared" si="75"/>
        <v/>
      </c>
      <c r="G950" s="297" t="str">
        <f t="shared" si="76"/>
        <v/>
      </c>
      <c r="I950" s="344"/>
      <c r="J950" s="344"/>
      <c r="K950" s="344"/>
      <c r="L950" s="344"/>
      <c r="M950" s="344"/>
      <c r="N950" s="344"/>
      <c r="O950" s="344"/>
    </row>
    <row r="951" s="278" customFormat="1" ht="15" spans="1:15">
      <c r="A951" s="301" t="s">
        <v>1698</v>
      </c>
      <c r="B951" s="328" t="s">
        <v>1699</v>
      </c>
      <c r="C951" s="304">
        <v>804</v>
      </c>
      <c r="D951" s="304">
        <v>390</v>
      </c>
      <c r="E951" s="304">
        <v>1558</v>
      </c>
      <c r="F951" s="297">
        <f t="shared" si="75"/>
        <v>193.8</v>
      </c>
      <c r="G951" s="297">
        <f t="shared" si="76"/>
        <v>399.5</v>
      </c>
      <c r="I951" s="344"/>
      <c r="J951" s="344"/>
      <c r="K951" s="344"/>
      <c r="L951" s="344"/>
      <c r="M951" s="344"/>
      <c r="N951" s="344"/>
      <c r="O951" s="344"/>
    </row>
    <row r="952" s="278" customFormat="1" ht="14.25" spans="1:15">
      <c r="A952" s="298" t="s">
        <v>1700</v>
      </c>
      <c r="B952" s="327" t="s">
        <v>1701</v>
      </c>
      <c r="C952" s="300"/>
      <c r="D952" s="300"/>
      <c r="E952" s="300"/>
      <c r="F952" s="297" t="str">
        <f t="shared" si="75"/>
        <v/>
      </c>
      <c r="G952" s="297" t="str">
        <f t="shared" si="76"/>
        <v/>
      </c>
      <c r="I952" s="344"/>
      <c r="J952" s="344"/>
      <c r="K952" s="344"/>
      <c r="L952" s="344"/>
      <c r="M952" s="344"/>
      <c r="N952" s="344"/>
      <c r="O952" s="344"/>
    </row>
    <row r="953" s="278" customFormat="1" ht="14.25" spans="1:15">
      <c r="A953" s="301" t="s">
        <v>1702</v>
      </c>
      <c r="B953" s="328" t="s">
        <v>33</v>
      </c>
      <c r="C953" s="303"/>
      <c r="D953" s="303"/>
      <c r="E953" s="303"/>
      <c r="F953" s="297" t="str">
        <f t="shared" si="75"/>
        <v/>
      </c>
      <c r="G953" s="297" t="str">
        <f t="shared" si="76"/>
        <v/>
      </c>
      <c r="I953" s="344"/>
      <c r="J953" s="344"/>
      <c r="K953" s="344"/>
      <c r="L953" s="344"/>
      <c r="M953" s="344"/>
      <c r="N953" s="344"/>
      <c r="O953" s="344"/>
    </row>
    <row r="954" s="278" customFormat="1" ht="14.25" spans="1:15">
      <c r="A954" s="301" t="s">
        <v>1703</v>
      </c>
      <c r="B954" s="328" t="s">
        <v>35</v>
      </c>
      <c r="C954" s="303"/>
      <c r="D954" s="303"/>
      <c r="E954" s="303"/>
      <c r="F954" s="297" t="str">
        <f t="shared" si="75"/>
        <v/>
      </c>
      <c r="G954" s="297" t="str">
        <f t="shared" si="76"/>
        <v/>
      </c>
      <c r="I954" s="344"/>
      <c r="J954" s="344"/>
      <c r="K954" s="344"/>
      <c r="L954" s="344"/>
      <c r="M954" s="344"/>
      <c r="N954" s="344"/>
      <c r="O954" s="344"/>
    </row>
    <row r="955" s="278" customFormat="1" ht="14.25" spans="1:15">
      <c r="A955" s="301" t="s">
        <v>1704</v>
      </c>
      <c r="B955" s="328" t="s">
        <v>37</v>
      </c>
      <c r="C955" s="303"/>
      <c r="D955" s="303"/>
      <c r="E955" s="303"/>
      <c r="F955" s="297" t="str">
        <f t="shared" si="75"/>
        <v/>
      </c>
      <c r="G955" s="297" t="str">
        <f t="shared" si="76"/>
        <v/>
      </c>
      <c r="I955" s="344"/>
      <c r="J955" s="344"/>
      <c r="K955" s="344"/>
      <c r="L955" s="344"/>
      <c r="M955" s="344"/>
      <c r="N955" s="344"/>
      <c r="O955" s="344"/>
    </row>
    <row r="956" s="278" customFormat="1" ht="14.25" spans="1:15">
      <c r="A956" s="301" t="s">
        <v>1705</v>
      </c>
      <c r="B956" s="328" t="s">
        <v>1706</v>
      </c>
      <c r="C956" s="303"/>
      <c r="D956" s="303"/>
      <c r="E956" s="303"/>
      <c r="F956" s="297" t="str">
        <f t="shared" si="75"/>
        <v/>
      </c>
      <c r="G956" s="297" t="str">
        <f t="shared" si="76"/>
        <v/>
      </c>
      <c r="I956" s="344"/>
      <c r="J956" s="344"/>
      <c r="K956" s="344"/>
      <c r="L956" s="344"/>
      <c r="M956" s="344"/>
      <c r="N956" s="344"/>
      <c r="O956" s="344"/>
    </row>
    <row r="957" s="278" customFormat="1" ht="14.25" spans="1:15">
      <c r="A957" s="301" t="s">
        <v>1707</v>
      </c>
      <c r="B957" s="328" t="s">
        <v>1708</v>
      </c>
      <c r="C957" s="303"/>
      <c r="D957" s="303"/>
      <c r="E957" s="303"/>
      <c r="F957" s="297" t="str">
        <f t="shared" si="75"/>
        <v/>
      </c>
      <c r="G957" s="297" t="str">
        <f t="shared" si="76"/>
        <v/>
      </c>
      <c r="I957" s="344"/>
      <c r="J957" s="344"/>
      <c r="K957" s="344"/>
      <c r="L957" s="344"/>
      <c r="M957" s="344"/>
      <c r="N957" s="344"/>
      <c r="O957" s="344"/>
    </row>
    <row r="958" s="278" customFormat="1" ht="14.25" spans="1:15">
      <c r="A958" s="301" t="s">
        <v>1709</v>
      </c>
      <c r="B958" s="328" t="s">
        <v>1710</v>
      </c>
      <c r="C958" s="303"/>
      <c r="D958" s="303"/>
      <c r="E958" s="303"/>
      <c r="F958" s="297" t="str">
        <f t="shared" si="75"/>
        <v/>
      </c>
      <c r="G958" s="297" t="str">
        <f t="shared" si="76"/>
        <v/>
      </c>
      <c r="I958" s="344"/>
      <c r="J958" s="344"/>
      <c r="K958" s="344"/>
      <c r="L958" s="344"/>
      <c r="M958" s="344"/>
      <c r="N958" s="344"/>
      <c r="O958" s="344"/>
    </row>
    <row r="959" s="278" customFormat="1" ht="14.25" spans="1:15">
      <c r="A959" s="301" t="s">
        <v>1711</v>
      </c>
      <c r="B959" s="328" t="s">
        <v>1712</v>
      </c>
      <c r="C959" s="303"/>
      <c r="D959" s="303"/>
      <c r="E959" s="303"/>
      <c r="F959" s="297" t="str">
        <f t="shared" si="75"/>
        <v/>
      </c>
      <c r="G959" s="297" t="str">
        <f t="shared" si="76"/>
        <v/>
      </c>
      <c r="I959" s="344"/>
      <c r="J959" s="344"/>
      <c r="K959" s="344"/>
      <c r="L959" s="344"/>
      <c r="M959" s="344"/>
      <c r="N959" s="344"/>
      <c r="O959" s="344"/>
    </row>
    <row r="960" s="278" customFormat="1" ht="14.25" spans="1:15">
      <c r="A960" s="301" t="s">
        <v>1713</v>
      </c>
      <c r="B960" s="328" t="s">
        <v>1714</v>
      </c>
      <c r="C960" s="303"/>
      <c r="D960" s="303"/>
      <c r="E960" s="303"/>
      <c r="F960" s="297" t="str">
        <f t="shared" si="75"/>
        <v/>
      </c>
      <c r="G960" s="297" t="str">
        <f t="shared" si="76"/>
        <v/>
      </c>
      <c r="I960" s="344"/>
      <c r="J960" s="344"/>
      <c r="K960" s="344"/>
      <c r="L960" s="344"/>
      <c r="M960" s="344"/>
      <c r="N960" s="344"/>
      <c r="O960" s="344"/>
    </row>
    <row r="961" s="278" customFormat="1" ht="14.25" spans="1:15">
      <c r="A961" s="301" t="s">
        <v>1715</v>
      </c>
      <c r="B961" s="328" t="s">
        <v>1716</v>
      </c>
      <c r="C961" s="303"/>
      <c r="D961" s="303"/>
      <c r="E961" s="303"/>
      <c r="F961" s="297" t="str">
        <f t="shared" si="75"/>
        <v/>
      </c>
      <c r="G961" s="297" t="str">
        <f t="shared" si="76"/>
        <v/>
      </c>
      <c r="I961" s="344"/>
      <c r="J961" s="344"/>
      <c r="K961" s="344"/>
      <c r="L961" s="344"/>
      <c r="M961" s="344"/>
      <c r="N961" s="344"/>
      <c r="O961" s="344"/>
    </row>
    <row r="962" s="278" customFormat="1" ht="14.25" spans="1:15">
      <c r="A962" s="298" t="s">
        <v>1717</v>
      </c>
      <c r="B962" s="327" t="s">
        <v>1718</v>
      </c>
      <c r="C962" s="300"/>
      <c r="D962" s="300"/>
      <c r="E962" s="300"/>
      <c r="F962" s="297" t="str">
        <f t="shared" si="75"/>
        <v/>
      </c>
      <c r="G962" s="297" t="str">
        <f t="shared" si="76"/>
        <v/>
      </c>
      <c r="I962" s="344"/>
      <c r="J962" s="344"/>
      <c r="K962" s="344"/>
      <c r="L962" s="344"/>
      <c r="M962" s="344"/>
      <c r="N962" s="344"/>
      <c r="O962" s="344"/>
    </row>
    <row r="963" s="278" customFormat="1" ht="14.25" spans="1:15">
      <c r="A963" s="301" t="s">
        <v>1719</v>
      </c>
      <c r="B963" s="328" t="s">
        <v>33</v>
      </c>
      <c r="C963" s="303"/>
      <c r="D963" s="303"/>
      <c r="E963" s="303"/>
      <c r="F963" s="297" t="str">
        <f t="shared" si="75"/>
        <v/>
      </c>
      <c r="G963" s="297" t="str">
        <f t="shared" si="76"/>
        <v/>
      </c>
      <c r="I963" s="344"/>
      <c r="J963" s="344"/>
      <c r="K963" s="344"/>
      <c r="L963" s="344"/>
      <c r="M963" s="344"/>
      <c r="N963" s="344"/>
      <c r="O963" s="344"/>
    </row>
    <row r="964" s="278" customFormat="1" ht="14.25" spans="1:15">
      <c r="A964" s="301" t="s">
        <v>1720</v>
      </c>
      <c r="B964" s="328" t="s">
        <v>35</v>
      </c>
      <c r="C964" s="303"/>
      <c r="D964" s="303"/>
      <c r="E964" s="303"/>
      <c r="F964" s="297" t="str">
        <f t="shared" si="75"/>
        <v/>
      </c>
      <c r="G964" s="297" t="str">
        <f t="shared" si="76"/>
        <v/>
      </c>
      <c r="I964" s="344"/>
      <c r="J964" s="344"/>
      <c r="K964" s="344"/>
      <c r="L964" s="344"/>
      <c r="M964" s="344"/>
      <c r="N964" s="344"/>
      <c r="O964" s="344"/>
    </row>
    <row r="965" s="278" customFormat="1" ht="14.25" spans="1:15">
      <c r="A965" s="301" t="s">
        <v>1721</v>
      </c>
      <c r="B965" s="328" t="s">
        <v>37</v>
      </c>
      <c r="C965" s="303"/>
      <c r="D965" s="303"/>
      <c r="E965" s="303"/>
      <c r="F965" s="297" t="str">
        <f t="shared" si="75"/>
        <v/>
      </c>
      <c r="G965" s="297" t="str">
        <f t="shared" si="76"/>
        <v/>
      </c>
      <c r="I965" s="344"/>
      <c r="J965" s="344"/>
      <c r="K965" s="344"/>
      <c r="L965" s="344"/>
      <c r="M965" s="344"/>
      <c r="N965" s="344"/>
      <c r="O965" s="344"/>
    </row>
    <row r="966" s="278" customFormat="1" ht="14.25" spans="1:15">
      <c r="A966" s="301" t="s">
        <v>1722</v>
      </c>
      <c r="B966" s="328" t="s">
        <v>1723</v>
      </c>
      <c r="C966" s="303"/>
      <c r="D966" s="303"/>
      <c r="E966" s="303"/>
      <c r="F966" s="297" t="str">
        <f t="shared" si="75"/>
        <v/>
      </c>
      <c r="G966" s="297" t="str">
        <f t="shared" si="76"/>
        <v/>
      </c>
      <c r="I966" s="344"/>
      <c r="J966" s="344"/>
      <c r="K966" s="344"/>
      <c r="L966" s="344"/>
      <c r="M966" s="344"/>
      <c r="N966" s="344"/>
      <c r="O966" s="344"/>
    </row>
    <row r="967" s="278" customFormat="1" ht="14.25" spans="1:15">
      <c r="A967" s="301" t="s">
        <v>1724</v>
      </c>
      <c r="B967" s="328" t="s">
        <v>1725</v>
      </c>
      <c r="C967" s="303"/>
      <c r="D967" s="303"/>
      <c r="E967" s="303"/>
      <c r="F967" s="297" t="str">
        <f t="shared" si="75"/>
        <v/>
      </c>
      <c r="G967" s="297" t="str">
        <f t="shared" si="76"/>
        <v/>
      </c>
      <c r="I967" s="344"/>
      <c r="J967" s="344"/>
      <c r="K967" s="344"/>
      <c r="L967" s="344"/>
      <c r="M967" s="344"/>
      <c r="N967" s="344"/>
      <c r="O967" s="344"/>
    </row>
    <row r="968" s="278" customFormat="1" ht="14.25" spans="1:15">
      <c r="A968" s="301" t="s">
        <v>1726</v>
      </c>
      <c r="B968" s="328" t="s">
        <v>1727</v>
      </c>
      <c r="C968" s="303"/>
      <c r="D968" s="303"/>
      <c r="E968" s="303"/>
      <c r="F968" s="297" t="str">
        <f t="shared" si="75"/>
        <v/>
      </c>
      <c r="G968" s="297" t="str">
        <f t="shared" si="76"/>
        <v/>
      </c>
      <c r="I968" s="344"/>
      <c r="J968" s="344"/>
      <c r="K968" s="344"/>
      <c r="L968" s="344"/>
      <c r="M968" s="344"/>
      <c r="N968" s="344"/>
      <c r="O968" s="344"/>
    </row>
    <row r="969" s="278" customFormat="1" ht="14.25" spans="1:15">
      <c r="A969" s="301" t="s">
        <v>1728</v>
      </c>
      <c r="B969" s="328" t="s">
        <v>1729</v>
      </c>
      <c r="C969" s="303"/>
      <c r="D969" s="303"/>
      <c r="E969" s="303"/>
      <c r="F969" s="297" t="str">
        <f t="shared" si="75"/>
        <v/>
      </c>
      <c r="G969" s="297" t="str">
        <f t="shared" si="76"/>
        <v/>
      </c>
      <c r="I969" s="344"/>
      <c r="J969" s="344"/>
      <c r="K969" s="344"/>
      <c r="L969" s="344"/>
      <c r="M969" s="344"/>
      <c r="N969" s="344"/>
      <c r="O969" s="344"/>
    </row>
    <row r="970" s="278" customFormat="1" ht="14.25" spans="1:15">
      <c r="A970" s="301" t="s">
        <v>1730</v>
      </c>
      <c r="B970" s="328" t="s">
        <v>1731</v>
      </c>
      <c r="C970" s="303"/>
      <c r="D970" s="303"/>
      <c r="E970" s="303"/>
      <c r="F970" s="297" t="str">
        <f t="shared" si="75"/>
        <v/>
      </c>
      <c r="G970" s="297" t="str">
        <f t="shared" si="76"/>
        <v/>
      </c>
      <c r="I970" s="344"/>
      <c r="J970" s="344"/>
      <c r="K970" s="344"/>
      <c r="L970" s="344"/>
      <c r="M970" s="344"/>
      <c r="N970" s="344"/>
      <c r="O970" s="344"/>
    </row>
    <row r="971" s="278" customFormat="1" ht="14.25" spans="1:15">
      <c r="A971" s="301" t="s">
        <v>1732</v>
      </c>
      <c r="B971" s="328" t="s">
        <v>1733</v>
      </c>
      <c r="C971" s="303"/>
      <c r="D971" s="303"/>
      <c r="E971" s="303"/>
      <c r="F971" s="297" t="str">
        <f t="shared" si="75"/>
        <v/>
      </c>
      <c r="G971" s="297" t="str">
        <f t="shared" si="76"/>
        <v/>
      </c>
      <c r="I971" s="344"/>
      <c r="J971" s="344"/>
      <c r="K971" s="344"/>
      <c r="L971" s="344"/>
      <c r="M971" s="344"/>
      <c r="N971" s="344"/>
      <c r="O971" s="344"/>
    </row>
    <row r="972" s="278" customFormat="1" ht="14.25" spans="1:15">
      <c r="A972" s="298" t="s">
        <v>1734</v>
      </c>
      <c r="B972" s="327" t="s">
        <v>1735</v>
      </c>
      <c r="C972" s="300"/>
      <c r="D972" s="300"/>
      <c r="E972" s="300"/>
      <c r="F972" s="297" t="str">
        <f t="shared" si="75"/>
        <v/>
      </c>
      <c r="G972" s="297" t="str">
        <f t="shared" si="76"/>
        <v/>
      </c>
      <c r="I972" s="344"/>
      <c r="J972" s="344"/>
      <c r="K972" s="344"/>
      <c r="L972" s="344"/>
      <c r="M972" s="344"/>
      <c r="N972" s="344"/>
      <c r="O972" s="344"/>
    </row>
    <row r="973" s="278" customFormat="1" ht="14.25" spans="1:15">
      <c r="A973" s="301" t="s">
        <v>1736</v>
      </c>
      <c r="B973" s="328" t="s">
        <v>33</v>
      </c>
      <c r="C973" s="303"/>
      <c r="D973" s="303"/>
      <c r="E973" s="303"/>
      <c r="F973" s="297" t="str">
        <f t="shared" si="75"/>
        <v/>
      </c>
      <c r="G973" s="297" t="str">
        <f t="shared" si="76"/>
        <v/>
      </c>
      <c r="I973" s="344"/>
      <c r="J973" s="344"/>
      <c r="K973" s="344"/>
      <c r="L973" s="344"/>
      <c r="M973" s="344"/>
      <c r="N973" s="344"/>
      <c r="O973" s="344"/>
    </row>
    <row r="974" s="278" customFormat="1" ht="14.25" spans="1:15">
      <c r="A974" s="301" t="s">
        <v>1737</v>
      </c>
      <c r="B974" s="328" t="s">
        <v>35</v>
      </c>
      <c r="C974" s="303"/>
      <c r="D974" s="303"/>
      <c r="E974" s="303"/>
      <c r="F974" s="297" t="str">
        <f t="shared" si="75"/>
        <v/>
      </c>
      <c r="G974" s="297" t="str">
        <f t="shared" si="76"/>
        <v/>
      </c>
      <c r="I974" s="344"/>
      <c r="J974" s="344"/>
      <c r="K974" s="344"/>
      <c r="L974" s="344"/>
      <c r="M974" s="344"/>
      <c r="N974" s="344"/>
      <c r="O974" s="344"/>
    </row>
    <row r="975" s="278" customFormat="1" ht="14.25" spans="1:15">
      <c r="A975" s="301" t="s">
        <v>1738</v>
      </c>
      <c r="B975" s="328" t="s">
        <v>37</v>
      </c>
      <c r="C975" s="303"/>
      <c r="D975" s="303"/>
      <c r="E975" s="303"/>
      <c r="F975" s="297" t="str">
        <f t="shared" si="75"/>
        <v/>
      </c>
      <c r="G975" s="297" t="str">
        <f t="shared" si="76"/>
        <v/>
      </c>
      <c r="I975" s="344"/>
      <c r="J975" s="344"/>
      <c r="K975" s="344"/>
      <c r="L975" s="344"/>
      <c r="M975" s="344"/>
      <c r="N975" s="344"/>
      <c r="O975" s="344"/>
    </row>
    <row r="976" s="278" customFormat="1" ht="14.25" spans="1:15">
      <c r="A976" s="301" t="s">
        <v>1739</v>
      </c>
      <c r="B976" s="328" t="s">
        <v>1714</v>
      </c>
      <c r="C976" s="303"/>
      <c r="D976" s="303"/>
      <c r="E976" s="303"/>
      <c r="F976" s="297" t="str">
        <f t="shared" si="75"/>
        <v/>
      </c>
      <c r="G976" s="297" t="str">
        <f t="shared" si="76"/>
        <v/>
      </c>
      <c r="I976" s="344"/>
      <c r="J976" s="344"/>
      <c r="K976" s="344"/>
      <c r="L976" s="344"/>
      <c r="M976" s="344"/>
      <c r="N976" s="344"/>
      <c r="O976" s="344"/>
    </row>
    <row r="977" s="278" customFormat="1" ht="14.25" spans="1:15">
      <c r="A977" s="301" t="s">
        <v>1740</v>
      </c>
      <c r="B977" s="328" t="s">
        <v>1741</v>
      </c>
      <c r="C977" s="303"/>
      <c r="D977" s="303"/>
      <c r="E977" s="303"/>
      <c r="F977" s="297" t="str">
        <f t="shared" si="75"/>
        <v/>
      </c>
      <c r="G977" s="297" t="str">
        <f t="shared" si="76"/>
        <v/>
      </c>
      <c r="I977" s="344"/>
      <c r="J977" s="344"/>
      <c r="K977" s="344"/>
      <c r="L977" s="344"/>
      <c r="M977" s="344"/>
      <c r="N977" s="344"/>
      <c r="O977" s="344"/>
    </row>
    <row r="978" s="278" customFormat="1" ht="14.25" spans="1:15">
      <c r="A978" s="301" t="s">
        <v>1742</v>
      </c>
      <c r="B978" s="328" t="s">
        <v>1743</v>
      </c>
      <c r="C978" s="303"/>
      <c r="D978" s="303"/>
      <c r="E978" s="303"/>
      <c r="F978" s="297" t="str">
        <f t="shared" si="75"/>
        <v/>
      </c>
      <c r="G978" s="297" t="str">
        <f t="shared" si="76"/>
        <v/>
      </c>
      <c r="I978" s="344"/>
      <c r="J978" s="344"/>
      <c r="K978" s="344"/>
      <c r="L978" s="344"/>
      <c r="M978" s="344"/>
      <c r="N978" s="344"/>
      <c r="O978" s="344"/>
    </row>
    <row r="979" s="278" customFormat="1" ht="14.25" spans="1:15">
      <c r="A979" s="298" t="s">
        <v>1744</v>
      </c>
      <c r="B979" s="327" t="s">
        <v>1745</v>
      </c>
      <c r="C979" s="300">
        <f>SUM(C980:C983)</f>
        <v>0</v>
      </c>
      <c r="D979" s="300"/>
      <c r="E979" s="300"/>
      <c r="F979" s="297" t="str">
        <f t="shared" si="75"/>
        <v/>
      </c>
      <c r="G979" s="297" t="str">
        <f t="shared" si="76"/>
        <v/>
      </c>
      <c r="I979" s="344"/>
      <c r="J979" s="344"/>
      <c r="K979" s="344"/>
      <c r="L979" s="344"/>
      <c r="M979" s="344"/>
      <c r="N979" s="344"/>
      <c r="O979" s="344"/>
    </row>
    <row r="980" s="278" customFormat="1" ht="14.25" spans="1:15">
      <c r="A980" s="301" t="s">
        <v>1746</v>
      </c>
      <c r="B980" s="328" t="s">
        <v>1747</v>
      </c>
      <c r="C980" s="303"/>
      <c r="D980" s="303"/>
      <c r="E980" s="303"/>
      <c r="F980" s="297" t="str">
        <f t="shared" si="75"/>
        <v/>
      </c>
      <c r="G980" s="297" t="str">
        <f t="shared" si="76"/>
        <v/>
      </c>
      <c r="I980" s="344"/>
      <c r="J980" s="344"/>
      <c r="K980" s="344"/>
      <c r="L980" s="344"/>
      <c r="M980" s="344"/>
      <c r="N980" s="344"/>
      <c r="O980" s="344"/>
    </row>
    <row r="981" s="278" customFormat="1" ht="14.25" spans="1:15">
      <c r="A981" s="301" t="s">
        <v>1748</v>
      </c>
      <c r="B981" s="328" t="s">
        <v>1749</v>
      </c>
      <c r="C981" s="303"/>
      <c r="D981" s="303"/>
      <c r="E981" s="303"/>
      <c r="F981" s="297" t="str">
        <f t="shared" si="75"/>
        <v/>
      </c>
      <c r="G981" s="297" t="str">
        <f t="shared" si="76"/>
        <v/>
      </c>
      <c r="I981" s="344"/>
      <c r="J981" s="344"/>
      <c r="K981" s="344"/>
      <c r="L981" s="344"/>
      <c r="M981" s="344"/>
      <c r="N981" s="344"/>
      <c r="O981" s="344"/>
    </row>
    <row r="982" s="278" customFormat="1" ht="14.25" spans="1:15">
      <c r="A982" s="301" t="s">
        <v>1750</v>
      </c>
      <c r="B982" s="328" t="s">
        <v>1751</v>
      </c>
      <c r="C982" s="303"/>
      <c r="D982" s="303"/>
      <c r="E982" s="303"/>
      <c r="F982" s="297" t="str">
        <f t="shared" si="75"/>
        <v/>
      </c>
      <c r="G982" s="297" t="str">
        <f t="shared" si="76"/>
        <v/>
      </c>
      <c r="I982" s="344"/>
      <c r="J982" s="344"/>
      <c r="K982" s="344"/>
      <c r="L982" s="344"/>
      <c r="M982" s="344"/>
      <c r="N982" s="344"/>
      <c r="O982" s="344"/>
    </row>
    <row r="983" s="278" customFormat="1" ht="14.25" spans="1:15">
      <c r="A983" s="301" t="s">
        <v>1752</v>
      </c>
      <c r="B983" s="328" t="s">
        <v>1753</v>
      </c>
      <c r="C983" s="303"/>
      <c r="D983" s="303"/>
      <c r="E983" s="303"/>
      <c r="F983" s="297" t="str">
        <f t="shared" ref="F983:F991" si="77">IF(C983=0,"",ROUND(E983/C983*100,1))</f>
        <v/>
      </c>
      <c r="G983" s="297" t="str">
        <f t="shared" ref="G983:G991" si="78">IF(D983=0,"",ROUND(E983/D983*100,1))</f>
        <v/>
      </c>
      <c r="I983" s="344"/>
      <c r="J983" s="344"/>
      <c r="K983" s="344"/>
      <c r="L983" s="344"/>
      <c r="M983" s="344"/>
      <c r="N983" s="344"/>
      <c r="O983" s="344"/>
    </row>
    <row r="984" s="278" customFormat="1" ht="14.25" spans="1:15">
      <c r="A984" s="298" t="s">
        <v>1754</v>
      </c>
      <c r="B984" s="327" t="s">
        <v>1755</v>
      </c>
      <c r="C984" s="300">
        <f>SUM(C985:C986)</f>
        <v>2708</v>
      </c>
      <c r="D984" s="300">
        <f>SUM(D985:D986)</f>
        <v>471</v>
      </c>
      <c r="E984" s="300">
        <f>SUM(E985:E986)</f>
        <v>985</v>
      </c>
      <c r="F984" s="297">
        <f t="shared" si="77"/>
        <v>36.4</v>
      </c>
      <c r="G984" s="297">
        <f t="shared" si="78"/>
        <v>209.1</v>
      </c>
      <c r="I984" s="344"/>
      <c r="J984" s="344"/>
      <c r="K984" s="344"/>
      <c r="L984" s="344"/>
      <c r="M984" s="344"/>
      <c r="N984" s="344"/>
      <c r="O984" s="344"/>
    </row>
    <row r="985" s="278" customFormat="1" ht="15" spans="1:15">
      <c r="A985" s="301" t="s">
        <v>1756</v>
      </c>
      <c r="B985" s="328" t="s">
        <v>1757</v>
      </c>
      <c r="C985" s="304"/>
      <c r="D985" s="304">
        <v>87</v>
      </c>
      <c r="E985" s="304"/>
      <c r="F985" s="297" t="str">
        <f t="shared" si="77"/>
        <v/>
      </c>
      <c r="G985" s="297">
        <f t="shared" si="78"/>
        <v>0</v>
      </c>
      <c r="I985" s="344"/>
      <c r="J985" s="344"/>
      <c r="K985" s="344"/>
      <c r="L985" s="344"/>
      <c r="M985" s="344"/>
      <c r="N985" s="344"/>
      <c r="O985" s="344"/>
    </row>
    <row r="986" s="278" customFormat="1" ht="15" spans="1:15">
      <c r="A986" s="301" t="s">
        <v>1758</v>
      </c>
      <c r="B986" s="328" t="s">
        <v>1759</v>
      </c>
      <c r="C986" s="304">
        <v>2708</v>
      </c>
      <c r="D986" s="304">
        <v>384</v>
      </c>
      <c r="E986" s="304">
        <v>985</v>
      </c>
      <c r="F986" s="297">
        <f t="shared" si="77"/>
        <v>36.4</v>
      </c>
      <c r="G986" s="297">
        <f t="shared" si="78"/>
        <v>256.5</v>
      </c>
      <c r="I986" s="344"/>
      <c r="J986" s="344"/>
      <c r="K986" s="344"/>
      <c r="L986" s="344"/>
      <c r="M986" s="344"/>
      <c r="N986" s="344"/>
      <c r="O986" s="344"/>
    </row>
    <row r="987" s="278" customFormat="1" ht="14.25" spans="1:15">
      <c r="A987" s="295" t="s">
        <v>1760</v>
      </c>
      <c r="B987" s="329" t="s">
        <v>1761</v>
      </c>
      <c r="C987" s="324">
        <f>SUM(C988,C998,C1014,C1019,C1030,C1037,C1045)</f>
        <v>867</v>
      </c>
      <c r="D987" s="324">
        <f>SUM(D988,D998,D1014,D1019,D1030,D1037,D1045)</f>
        <v>1690</v>
      </c>
      <c r="E987" s="324">
        <f>SUM(E988,E998,E1014,E1019,E1030,E1037,E1045)</f>
        <v>932</v>
      </c>
      <c r="F987" s="297">
        <f t="shared" si="77"/>
        <v>107.5</v>
      </c>
      <c r="G987" s="297">
        <f t="shared" si="78"/>
        <v>55.1</v>
      </c>
      <c r="I987" s="344"/>
      <c r="J987" s="344"/>
      <c r="K987" s="344"/>
      <c r="L987" s="344"/>
      <c r="M987" s="344"/>
      <c r="N987" s="344"/>
      <c r="O987" s="344"/>
    </row>
    <row r="988" s="278" customFormat="1" ht="14.25" spans="1:15">
      <c r="A988" s="298" t="s">
        <v>1762</v>
      </c>
      <c r="B988" s="327" t="s">
        <v>1763</v>
      </c>
      <c r="C988" s="300">
        <f>SUM(C989:C997)</f>
        <v>0</v>
      </c>
      <c r="D988" s="300">
        <f>SUM(D989:D997)</f>
        <v>190</v>
      </c>
      <c r="E988" s="300">
        <f>SUM(E989:E997)</f>
        <v>0</v>
      </c>
      <c r="F988" s="297" t="str">
        <f t="shared" si="77"/>
        <v/>
      </c>
      <c r="G988" s="297">
        <f t="shared" si="78"/>
        <v>0</v>
      </c>
      <c r="I988" s="344"/>
      <c r="J988" s="344"/>
      <c r="K988" s="344"/>
      <c r="L988" s="344"/>
      <c r="M988" s="344"/>
      <c r="N988" s="344"/>
      <c r="O988" s="344"/>
    </row>
    <row r="989" s="278" customFormat="1" ht="15" spans="1:15">
      <c r="A989" s="301" t="s">
        <v>1764</v>
      </c>
      <c r="B989" s="328" t="s">
        <v>1459</v>
      </c>
      <c r="C989" s="304"/>
      <c r="D989" s="304">
        <v>190</v>
      </c>
      <c r="E989" s="304"/>
      <c r="F989" s="297" t="str">
        <f t="shared" si="77"/>
        <v/>
      </c>
      <c r="G989" s="297">
        <f t="shared" si="78"/>
        <v>0</v>
      </c>
      <c r="I989" s="344"/>
      <c r="J989" s="344"/>
      <c r="K989" s="344"/>
      <c r="L989" s="344"/>
      <c r="M989" s="344"/>
      <c r="N989" s="344"/>
      <c r="O989" s="344"/>
    </row>
    <row r="990" s="278" customFormat="1" ht="15" spans="1:15">
      <c r="A990" s="301" t="s">
        <v>1765</v>
      </c>
      <c r="B990" s="328" t="s">
        <v>1461</v>
      </c>
      <c r="C990" s="304"/>
      <c r="D990" s="304"/>
      <c r="E990" s="304"/>
      <c r="F990" s="297" t="str">
        <f t="shared" si="77"/>
        <v/>
      </c>
      <c r="G990" s="297" t="str">
        <f t="shared" si="78"/>
        <v/>
      </c>
      <c r="I990" s="344"/>
      <c r="J990" s="344"/>
      <c r="K990" s="344"/>
      <c r="L990" s="344"/>
      <c r="M990" s="344"/>
      <c r="N990" s="344"/>
      <c r="O990" s="344"/>
    </row>
    <row r="991" s="278" customFormat="1" ht="15" spans="1:15">
      <c r="A991" s="301" t="s">
        <v>1766</v>
      </c>
      <c r="B991" s="328" t="s">
        <v>1463</v>
      </c>
      <c r="C991" s="304"/>
      <c r="D991" s="304"/>
      <c r="E991" s="304"/>
      <c r="F991" s="297" t="str">
        <f t="shared" si="77"/>
        <v/>
      </c>
      <c r="G991" s="297" t="str">
        <f t="shared" si="78"/>
        <v/>
      </c>
      <c r="I991" s="344"/>
      <c r="J991" s="344"/>
      <c r="K991" s="344"/>
      <c r="L991" s="344"/>
      <c r="M991" s="344"/>
      <c r="N991" s="344"/>
      <c r="O991" s="344"/>
    </row>
    <row r="992" s="278" customFormat="1" ht="15" spans="1:15">
      <c r="A992" s="301" t="s">
        <v>1767</v>
      </c>
      <c r="B992" s="328" t="s">
        <v>1768</v>
      </c>
      <c r="C992" s="304"/>
      <c r="D992" s="304"/>
      <c r="E992" s="304"/>
      <c r="F992" s="297"/>
      <c r="G992" s="297"/>
      <c r="I992" s="344"/>
      <c r="J992" s="344"/>
      <c r="K992" s="344"/>
      <c r="L992" s="344"/>
      <c r="M992" s="344"/>
      <c r="N992" s="344"/>
      <c r="O992" s="344"/>
    </row>
    <row r="993" s="278" customFormat="1" ht="15" spans="1:15">
      <c r="A993" s="301" t="s">
        <v>1769</v>
      </c>
      <c r="B993" s="328" t="s">
        <v>1770</v>
      </c>
      <c r="C993" s="304"/>
      <c r="D993" s="304"/>
      <c r="E993" s="304"/>
      <c r="F993" s="297" t="str">
        <f>IF(C993=0,"",ROUND(E993/C993*100,1))</f>
        <v/>
      </c>
      <c r="G993" s="297" t="str">
        <f>IF(D993=0,"",ROUND(E993/D993*100,1))</f>
        <v/>
      </c>
      <c r="I993" s="344"/>
      <c r="J993" s="344"/>
      <c r="K993" s="344"/>
      <c r="L993" s="344"/>
      <c r="M993" s="344"/>
      <c r="N993" s="344"/>
      <c r="O993" s="344"/>
    </row>
    <row r="994" s="278" customFormat="1" ht="15" spans="1:15">
      <c r="A994" s="301" t="s">
        <v>1771</v>
      </c>
      <c r="B994" s="328" t="s">
        <v>1772</v>
      </c>
      <c r="C994" s="304"/>
      <c r="D994" s="304"/>
      <c r="E994" s="304"/>
      <c r="F994" s="297"/>
      <c r="G994" s="297"/>
      <c r="I994" s="344"/>
      <c r="J994" s="344"/>
      <c r="K994" s="344"/>
      <c r="L994" s="344"/>
      <c r="M994" s="344"/>
      <c r="N994" s="344"/>
      <c r="O994" s="344"/>
    </row>
    <row r="995" s="278" customFormat="1" ht="15" spans="1:15">
      <c r="A995" s="301" t="s">
        <v>1773</v>
      </c>
      <c r="B995" s="328" t="s">
        <v>1774</v>
      </c>
      <c r="C995" s="304"/>
      <c r="D995" s="304"/>
      <c r="E995" s="304"/>
      <c r="F995" s="297" t="str">
        <f>IF(C995=0,"",ROUND(E995/C995*100,1))</f>
        <v/>
      </c>
      <c r="G995" s="297" t="str">
        <f>IF(D995=0,"",ROUND(E995/D995*100,1))</f>
        <v/>
      </c>
      <c r="I995" s="344"/>
      <c r="J995" s="344"/>
      <c r="K995" s="344"/>
      <c r="L995" s="344"/>
      <c r="M995" s="344"/>
      <c r="N995" s="344"/>
      <c r="O995" s="344"/>
    </row>
    <row r="996" s="278" customFormat="1" ht="15" spans="1:15">
      <c r="A996" s="301" t="s">
        <v>1775</v>
      </c>
      <c r="B996" s="328" t="s">
        <v>1776</v>
      </c>
      <c r="C996" s="304"/>
      <c r="D996" s="304"/>
      <c r="E996" s="304"/>
      <c r="F996" s="297" t="str">
        <f>IF(C996=0,"",ROUND(E996/C996*100,1))</f>
        <v/>
      </c>
      <c r="G996" s="297" t="str">
        <f>IF(D996=0,"",ROUND(E996/D996*100,1))</f>
        <v/>
      </c>
      <c r="I996" s="344"/>
      <c r="J996" s="344"/>
      <c r="K996" s="344"/>
      <c r="L996" s="344"/>
      <c r="M996" s="344"/>
      <c r="N996" s="344"/>
      <c r="O996" s="344"/>
    </row>
    <row r="997" s="278" customFormat="1" ht="15" spans="1:15">
      <c r="A997" s="301" t="s">
        <v>1777</v>
      </c>
      <c r="B997" s="328" t="s">
        <v>1778</v>
      </c>
      <c r="C997" s="304"/>
      <c r="D997" s="304"/>
      <c r="E997" s="304"/>
      <c r="F997" s="297" t="str">
        <f t="shared" ref="F997:F1045" si="79">IF(C997=0,"",ROUND(E997/C997*100,1))</f>
        <v/>
      </c>
      <c r="G997" s="297" t="str">
        <f t="shared" ref="G997:G1045" si="80">IF(D997=0,"",ROUND(E997/D997*100,1))</f>
        <v/>
      </c>
      <c r="I997" s="344"/>
      <c r="J997" s="344"/>
      <c r="K997" s="344"/>
      <c r="L997" s="344"/>
      <c r="M997" s="344"/>
      <c r="N997" s="344"/>
      <c r="O997" s="344"/>
    </row>
    <row r="998" s="278" customFormat="1" ht="14.25" spans="1:15">
      <c r="A998" s="298" t="s">
        <v>1779</v>
      </c>
      <c r="B998" s="327" t="s">
        <v>1780</v>
      </c>
      <c r="C998" s="300"/>
      <c r="D998" s="300"/>
      <c r="E998" s="300"/>
      <c r="F998" s="297" t="str">
        <f t="shared" si="79"/>
        <v/>
      </c>
      <c r="G998" s="297" t="str">
        <f t="shared" si="80"/>
        <v/>
      </c>
      <c r="I998" s="344"/>
      <c r="J998" s="344"/>
      <c r="K998" s="344"/>
      <c r="L998" s="344"/>
      <c r="M998" s="344"/>
      <c r="N998" s="344"/>
      <c r="O998" s="344"/>
    </row>
    <row r="999" s="278" customFormat="1" ht="14.25" spans="1:15">
      <c r="A999" s="301" t="s">
        <v>1781</v>
      </c>
      <c r="B999" s="328" t="s">
        <v>33</v>
      </c>
      <c r="C999" s="303"/>
      <c r="D999" s="303"/>
      <c r="E999" s="303"/>
      <c r="F999" s="297" t="str">
        <f t="shared" si="79"/>
        <v/>
      </c>
      <c r="G999" s="297" t="str">
        <f t="shared" si="80"/>
        <v/>
      </c>
      <c r="I999" s="344"/>
      <c r="J999" s="344"/>
      <c r="K999" s="344"/>
      <c r="L999" s="344"/>
      <c r="M999" s="344"/>
      <c r="N999" s="344"/>
      <c r="O999" s="344"/>
    </row>
    <row r="1000" s="278" customFormat="1" ht="14.25" spans="1:15">
      <c r="A1000" s="301" t="s">
        <v>1782</v>
      </c>
      <c r="B1000" s="328" t="s">
        <v>35</v>
      </c>
      <c r="C1000" s="303"/>
      <c r="D1000" s="303"/>
      <c r="E1000" s="303"/>
      <c r="F1000" s="297" t="str">
        <f t="shared" si="79"/>
        <v/>
      </c>
      <c r="G1000" s="297" t="str">
        <f t="shared" si="80"/>
        <v/>
      </c>
      <c r="I1000" s="344"/>
      <c r="J1000" s="344"/>
      <c r="K1000" s="344"/>
      <c r="L1000" s="344"/>
      <c r="M1000" s="344"/>
      <c r="N1000" s="344"/>
      <c r="O1000" s="344"/>
    </row>
    <row r="1001" s="278" customFormat="1" ht="14.25" spans="1:15">
      <c r="A1001" s="301" t="s">
        <v>1783</v>
      </c>
      <c r="B1001" s="328" t="s">
        <v>37</v>
      </c>
      <c r="C1001" s="303"/>
      <c r="D1001" s="303"/>
      <c r="E1001" s="303"/>
      <c r="F1001" s="297" t="str">
        <f t="shared" si="79"/>
        <v/>
      </c>
      <c r="G1001" s="297" t="str">
        <f t="shared" si="80"/>
        <v/>
      </c>
      <c r="I1001" s="344"/>
      <c r="J1001" s="344"/>
      <c r="K1001" s="344"/>
      <c r="L1001" s="344"/>
      <c r="M1001" s="344"/>
      <c r="N1001" s="344"/>
      <c r="O1001" s="344"/>
    </row>
    <row r="1002" s="278" customFormat="1" ht="14.25" spans="1:15">
      <c r="A1002" s="301" t="s">
        <v>1784</v>
      </c>
      <c r="B1002" s="328" t="s">
        <v>1785</v>
      </c>
      <c r="C1002" s="303"/>
      <c r="D1002" s="303"/>
      <c r="E1002" s="303"/>
      <c r="F1002" s="297" t="str">
        <f t="shared" si="79"/>
        <v/>
      </c>
      <c r="G1002" s="297" t="str">
        <f t="shared" si="80"/>
        <v/>
      </c>
      <c r="I1002" s="344"/>
      <c r="J1002" s="344"/>
      <c r="K1002" s="344"/>
      <c r="L1002" s="344"/>
      <c r="M1002" s="344"/>
      <c r="N1002" s="344"/>
      <c r="O1002" s="344"/>
    </row>
    <row r="1003" s="278" customFormat="1" ht="14.25" spans="1:15">
      <c r="A1003" s="301" t="s">
        <v>1786</v>
      </c>
      <c r="B1003" s="328" t="s">
        <v>1787</v>
      </c>
      <c r="C1003" s="303"/>
      <c r="D1003" s="303"/>
      <c r="E1003" s="303"/>
      <c r="F1003" s="297" t="str">
        <f t="shared" si="79"/>
        <v/>
      </c>
      <c r="G1003" s="297" t="str">
        <f t="shared" si="80"/>
        <v/>
      </c>
      <c r="I1003" s="344"/>
      <c r="J1003" s="344"/>
      <c r="K1003" s="344"/>
      <c r="L1003" s="344"/>
      <c r="M1003" s="344"/>
      <c r="N1003" s="344"/>
      <c r="O1003" s="344"/>
    </row>
    <row r="1004" s="278" customFormat="1" ht="14.25" spans="1:15">
      <c r="A1004" s="301" t="s">
        <v>1788</v>
      </c>
      <c r="B1004" s="328" t="s">
        <v>1789</v>
      </c>
      <c r="C1004" s="303"/>
      <c r="D1004" s="303"/>
      <c r="E1004" s="303"/>
      <c r="F1004" s="297" t="str">
        <f t="shared" si="79"/>
        <v/>
      </c>
      <c r="G1004" s="297" t="str">
        <f t="shared" si="80"/>
        <v/>
      </c>
      <c r="I1004" s="344"/>
      <c r="J1004" s="344"/>
      <c r="K1004" s="344"/>
      <c r="L1004" s="344"/>
      <c r="M1004" s="344"/>
      <c r="N1004" s="344"/>
      <c r="O1004" s="344"/>
    </row>
    <row r="1005" s="278" customFormat="1" ht="14.25" spans="1:15">
      <c r="A1005" s="301" t="s">
        <v>1790</v>
      </c>
      <c r="B1005" s="328" t="s">
        <v>1791</v>
      </c>
      <c r="C1005" s="303"/>
      <c r="D1005" s="303"/>
      <c r="E1005" s="303"/>
      <c r="F1005" s="297" t="str">
        <f t="shared" si="79"/>
        <v/>
      </c>
      <c r="G1005" s="297" t="str">
        <f t="shared" si="80"/>
        <v/>
      </c>
      <c r="I1005" s="344"/>
      <c r="J1005" s="344"/>
      <c r="K1005" s="344"/>
      <c r="L1005" s="344"/>
      <c r="M1005" s="344"/>
      <c r="N1005" s="344"/>
      <c r="O1005" s="344"/>
    </row>
    <row r="1006" s="278" customFormat="1" ht="14.25" spans="1:15">
      <c r="A1006" s="301" t="s">
        <v>1792</v>
      </c>
      <c r="B1006" s="328" t="s">
        <v>1793</v>
      </c>
      <c r="C1006" s="303"/>
      <c r="D1006" s="303"/>
      <c r="E1006" s="303"/>
      <c r="F1006" s="297" t="str">
        <f t="shared" si="79"/>
        <v/>
      </c>
      <c r="G1006" s="297" t="str">
        <f t="shared" si="80"/>
        <v/>
      </c>
      <c r="I1006" s="344"/>
      <c r="J1006" s="344"/>
      <c r="K1006" s="344"/>
      <c r="L1006" s="344"/>
      <c r="M1006" s="344"/>
      <c r="N1006" s="344"/>
      <c r="O1006" s="344"/>
    </row>
    <row r="1007" s="278" customFormat="1" ht="14.25" spans="1:15">
      <c r="A1007" s="301" t="s">
        <v>1794</v>
      </c>
      <c r="B1007" s="328" t="s">
        <v>1795</v>
      </c>
      <c r="C1007" s="303"/>
      <c r="D1007" s="303"/>
      <c r="E1007" s="303"/>
      <c r="F1007" s="297" t="str">
        <f t="shared" si="79"/>
        <v/>
      </c>
      <c r="G1007" s="297" t="str">
        <f t="shared" si="80"/>
        <v/>
      </c>
      <c r="I1007" s="344"/>
      <c r="J1007" s="344"/>
      <c r="K1007" s="344"/>
      <c r="L1007" s="344"/>
      <c r="M1007" s="344"/>
      <c r="N1007" s="344"/>
      <c r="O1007" s="344"/>
    </row>
    <row r="1008" s="278" customFormat="1" ht="14.25" spans="1:15">
      <c r="A1008" s="301" t="s">
        <v>1796</v>
      </c>
      <c r="B1008" s="328" t="s">
        <v>1797</v>
      </c>
      <c r="C1008" s="303"/>
      <c r="D1008" s="303"/>
      <c r="E1008" s="303"/>
      <c r="F1008" s="297" t="str">
        <f t="shared" si="79"/>
        <v/>
      </c>
      <c r="G1008" s="297" t="str">
        <f t="shared" si="80"/>
        <v/>
      </c>
      <c r="I1008" s="344"/>
      <c r="J1008" s="344"/>
      <c r="K1008" s="344"/>
      <c r="L1008" s="344"/>
      <c r="M1008" s="344"/>
      <c r="N1008" s="344"/>
      <c r="O1008" s="344"/>
    </row>
    <row r="1009" s="278" customFormat="1" ht="14.25" spans="1:15">
      <c r="A1009" s="301" t="s">
        <v>1798</v>
      </c>
      <c r="B1009" s="328" t="s">
        <v>1799</v>
      </c>
      <c r="C1009" s="303"/>
      <c r="D1009" s="303"/>
      <c r="E1009" s="303"/>
      <c r="F1009" s="297" t="str">
        <f t="shared" si="79"/>
        <v/>
      </c>
      <c r="G1009" s="297" t="str">
        <f t="shared" si="80"/>
        <v/>
      </c>
      <c r="I1009" s="344"/>
      <c r="J1009" s="344"/>
      <c r="K1009" s="344"/>
      <c r="L1009" s="344"/>
      <c r="M1009" s="344"/>
      <c r="N1009" s="344"/>
      <c r="O1009" s="344"/>
    </row>
    <row r="1010" s="278" customFormat="1" ht="14.25" spans="1:15">
      <c r="A1010" s="301" t="s">
        <v>1800</v>
      </c>
      <c r="B1010" s="328" t="s">
        <v>1801</v>
      </c>
      <c r="C1010" s="303"/>
      <c r="D1010" s="303"/>
      <c r="E1010" s="303"/>
      <c r="F1010" s="297" t="str">
        <f t="shared" si="79"/>
        <v/>
      </c>
      <c r="G1010" s="297" t="str">
        <f t="shared" si="80"/>
        <v/>
      </c>
      <c r="I1010" s="344"/>
      <c r="J1010" s="344"/>
      <c r="K1010" s="344"/>
      <c r="L1010" s="344"/>
      <c r="M1010" s="344"/>
      <c r="N1010" s="344"/>
      <c r="O1010" s="344"/>
    </row>
    <row r="1011" s="278" customFormat="1" ht="14.25" spans="1:15">
      <c r="A1011" s="301" t="s">
        <v>1802</v>
      </c>
      <c r="B1011" s="328" t="s">
        <v>1803</v>
      </c>
      <c r="C1011" s="303"/>
      <c r="D1011" s="303"/>
      <c r="E1011" s="303"/>
      <c r="F1011" s="297" t="str">
        <f t="shared" si="79"/>
        <v/>
      </c>
      <c r="G1011" s="297" t="str">
        <f t="shared" si="80"/>
        <v/>
      </c>
      <c r="I1011" s="344"/>
      <c r="J1011" s="344"/>
      <c r="K1011" s="344"/>
      <c r="L1011" s="344"/>
      <c r="M1011" s="344"/>
      <c r="N1011" s="344"/>
      <c r="O1011" s="344"/>
    </row>
    <row r="1012" s="278" customFormat="1" ht="14.25" spans="1:15">
      <c r="A1012" s="301" t="s">
        <v>1804</v>
      </c>
      <c r="B1012" s="328" t="s">
        <v>1805</v>
      </c>
      <c r="C1012" s="303"/>
      <c r="D1012" s="303"/>
      <c r="E1012" s="303"/>
      <c r="F1012" s="297" t="str">
        <f t="shared" si="79"/>
        <v/>
      </c>
      <c r="G1012" s="297" t="str">
        <f t="shared" si="80"/>
        <v/>
      </c>
      <c r="I1012" s="344"/>
      <c r="J1012" s="344"/>
      <c r="K1012" s="344"/>
      <c r="L1012" s="344"/>
      <c r="M1012" s="344"/>
      <c r="N1012" s="344"/>
      <c r="O1012" s="344"/>
    </row>
    <row r="1013" s="278" customFormat="1" ht="14.25" spans="1:15">
      <c r="A1013" s="301" t="s">
        <v>1806</v>
      </c>
      <c r="B1013" s="328" t="s">
        <v>1807</v>
      </c>
      <c r="C1013" s="303"/>
      <c r="D1013" s="303"/>
      <c r="E1013" s="303"/>
      <c r="F1013" s="297" t="str">
        <f t="shared" si="79"/>
        <v/>
      </c>
      <c r="G1013" s="297" t="str">
        <f t="shared" si="80"/>
        <v/>
      </c>
      <c r="I1013" s="344"/>
      <c r="J1013" s="344"/>
      <c r="K1013" s="344"/>
      <c r="L1013" s="344"/>
      <c r="M1013" s="344"/>
      <c r="N1013" s="344"/>
      <c r="O1013" s="344"/>
    </row>
    <row r="1014" s="278" customFormat="1" ht="14.25" spans="1:15">
      <c r="A1014" s="298" t="s">
        <v>1808</v>
      </c>
      <c r="B1014" s="327" t="s">
        <v>1809</v>
      </c>
      <c r="C1014" s="300"/>
      <c r="D1014" s="300"/>
      <c r="E1014" s="300"/>
      <c r="F1014" s="297" t="str">
        <f t="shared" si="79"/>
        <v/>
      </c>
      <c r="G1014" s="297" t="str">
        <f t="shared" si="80"/>
        <v/>
      </c>
      <c r="I1014" s="344"/>
      <c r="J1014" s="344"/>
      <c r="K1014" s="344"/>
      <c r="L1014" s="344"/>
      <c r="M1014" s="344"/>
      <c r="N1014" s="344"/>
      <c r="O1014" s="344"/>
    </row>
    <row r="1015" s="278" customFormat="1" ht="14.25" spans="1:15">
      <c r="A1015" s="301" t="s">
        <v>1810</v>
      </c>
      <c r="B1015" s="328" t="s">
        <v>33</v>
      </c>
      <c r="C1015" s="303"/>
      <c r="D1015" s="303"/>
      <c r="E1015" s="303"/>
      <c r="F1015" s="297" t="str">
        <f t="shared" si="79"/>
        <v/>
      </c>
      <c r="G1015" s="297" t="str">
        <f t="shared" si="80"/>
        <v/>
      </c>
      <c r="I1015" s="344"/>
      <c r="J1015" s="344"/>
      <c r="K1015" s="344"/>
      <c r="L1015" s="344"/>
      <c r="M1015" s="344"/>
      <c r="N1015" s="344"/>
      <c r="O1015" s="344"/>
    </row>
    <row r="1016" s="278" customFormat="1" ht="14.25" spans="1:15">
      <c r="A1016" s="301" t="s">
        <v>1811</v>
      </c>
      <c r="B1016" s="328" t="s">
        <v>35</v>
      </c>
      <c r="C1016" s="303"/>
      <c r="D1016" s="303"/>
      <c r="E1016" s="303"/>
      <c r="F1016" s="297" t="str">
        <f t="shared" si="79"/>
        <v/>
      </c>
      <c r="G1016" s="297" t="str">
        <f t="shared" si="80"/>
        <v/>
      </c>
      <c r="I1016" s="344"/>
      <c r="J1016" s="344"/>
      <c r="K1016" s="344"/>
      <c r="L1016" s="344"/>
      <c r="M1016" s="344"/>
      <c r="N1016" s="344"/>
      <c r="O1016" s="344"/>
    </row>
    <row r="1017" s="278" customFormat="1" ht="14.25" spans="1:15">
      <c r="A1017" s="301" t="s">
        <v>1812</v>
      </c>
      <c r="B1017" s="328" t="s">
        <v>37</v>
      </c>
      <c r="C1017" s="303"/>
      <c r="D1017" s="303"/>
      <c r="E1017" s="303"/>
      <c r="F1017" s="297" t="str">
        <f t="shared" si="79"/>
        <v/>
      </c>
      <c r="G1017" s="297" t="str">
        <f t="shared" si="80"/>
        <v/>
      </c>
      <c r="I1017" s="344"/>
      <c r="J1017" s="344"/>
      <c r="K1017" s="344"/>
      <c r="L1017" s="344"/>
      <c r="M1017" s="344"/>
      <c r="N1017" s="344"/>
      <c r="O1017" s="344"/>
    </row>
    <row r="1018" s="278" customFormat="1" ht="14.25" spans="1:15">
      <c r="A1018" s="301" t="s">
        <v>1813</v>
      </c>
      <c r="B1018" s="328" t="s">
        <v>1814</v>
      </c>
      <c r="C1018" s="303"/>
      <c r="D1018" s="303"/>
      <c r="E1018" s="303"/>
      <c r="F1018" s="297" t="str">
        <f t="shared" si="79"/>
        <v/>
      </c>
      <c r="G1018" s="297" t="str">
        <f t="shared" si="80"/>
        <v/>
      </c>
      <c r="I1018" s="344"/>
      <c r="J1018" s="344"/>
      <c r="K1018" s="344"/>
      <c r="L1018" s="344"/>
      <c r="M1018" s="344"/>
      <c r="N1018" s="344"/>
      <c r="O1018" s="344"/>
    </row>
    <row r="1019" s="278" customFormat="1" ht="14.25" spans="1:15">
      <c r="A1019" s="298" t="s">
        <v>1815</v>
      </c>
      <c r="B1019" s="327" t="s">
        <v>1816</v>
      </c>
      <c r="C1019" s="300">
        <f>SUM(C1020:C1029)</f>
        <v>475</v>
      </c>
      <c r="D1019" s="300">
        <f>SUM(D1020:D1029)</f>
        <v>236</v>
      </c>
      <c r="E1019" s="300">
        <f>SUM(E1020:E1029)</f>
        <v>0</v>
      </c>
      <c r="F1019" s="297">
        <f t="shared" si="79"/>
        <v>0</v>
      </c>
      <c r="G1019" s="297">
        <f t="shared" si="80"/>
        <v>0</v>
      </c>
      <c r="I1019" s="344"/>
      <c r="J1019" s="344"/>
      <c r="K1019" s="344"/>
      <c r="L1019" s="344"/>
      <c r="M1019" s="344"/>
      <c r="N1019" s="344"/>
      <c r="O1019" s="344"/>
    </row>
    <row r="1020" s="278" customFormat="1" ht="15" spans="1:15">
      <c r="A1020" s="301" t="s">
        <v>1764</v>
      </c>
      <c r="B1020" s="328" t="s">
        <v>33</v>
      </c>
      <c r="C1020" s="304">
        <v>201</v>
      </c>
      <c r="D1020" s="304">
        <v>4</v>
      </c>
      <c r="E1020" s="304"/>
      <c r="F1020" s="297">
        <f t="shared" si="79"/>
        <v>0</v>
      </c>
      <c r="G1020" s="297">
        <f t="shared" si="80"/>
        <v>0</v>
      </c>
      <c r="I1020" s="344"/>
      <c r="J1020" s="344"/>
      <c r="K1020" s="344"/>
      <c r="L1020" s="344"/>
      <c r="M1020" s="344"/>
      <c r="N1020" s="344"/>
      <c r="O1020" s="344"/>
    </row>
    <row r="1021" s="278" customFormat="1" ht="15" spans="1:15">
      <c r="A1021" s="301" t="s">
        <v>1765</v>
      </c>
      <c r="B1021" s="328" t="s">
        <v>35</v>
      </c>
      <c r="C1021" s="304">
        <v>274</v>
      </c>
      <c r="D1021" s="304"/>
      <c r="E1021" s="304"/>
      <c r="F1021" s="297">
        <f t="shared" si="79"/>
        <v>0</v>
      </c>
      <c r="G1021" s="297" t="str">
        <f t="shared" si="80"/>
        <v/>
      </c>
      <c r="I1021" s="344"/>
      <c r="J1021" s="344"/>
      <c r="K1021" s="344"/>
      <c r="L1021" s="344"/>
      <c r="M1021" s="344"/>
      <c r="N1021" s="344"/>
      <c r="O1021" s="344"/>
    </row>
    <row r="1022" s="278" customFormat="1" ht="15" spans="1:15">
      <c r="A1022" s="301" t="s">
        <v>1766</v>
      </c>
      <c r="B1022" s="328" t="s">
        <v>37</v>
      </c>
      <c r="C1022" s="304"/>
      <c r="D1022" s="304"/>
      <c r="E1022" s="304"/>
      <c r="F1022" s="297" t="str">
        <f t="shared" si="79"/>
        <v/>
      </c>
      <c r="G1022" s="297" t="str">
        <f t="shared" si="80"/>
        <v/>
      </c>
      <c r="I1022" s="344"/>
      <c r="J1022" s="344"/>
      <c r="K1022" s="344"/>
      <c r="L1022" s="344"/>
      <c r="M1022" s="344"/>
      <c r="N1022" s="344"/>
      <c r="O1022" s="344"/>
    </row>
    <row r="1023" s="278" customFormat="1" ht="15" spans="1:15">
      <c r="A1023" s="301" t="s">
        <v>1769</v>
      </c>
      <c r="B1023" s="328" t="s">
        <v>1817</v>
      </c>
      <c r="C1023" s="304"/>
      <c r="D1023" s="304"/>
      <c r="E1023" s="304"/>
      <c r="F1023" s="297" t="str">
        <f t="shared" si="79"/>
        <v/>
      </c>
      <c r="G1023" s="297" t="str">
        <f t="shared" si="80"/>
        <v/>
      </c>
      <c r="I1023" s="344"/>
      <c r="J1023" s="344"/>
      <c r="K1023" s="344"/>
      <c r="L1023" s="344"/>
      <c r="M1023" s="344"/>
      <c r="N1023" s="344"/>
      <c r="O1023" s="344"/>
    </row>
    <row r="1024" s="278" customFormat="1" ht="15" spans="1:15">
      <c r="A1024" s="301" t="s">
        <v>1773</v>
      </c>
      <c r="B1024" s="328" t="s">
        <v>1818</v>
      </c>
      <c r="C1024" s="304"/>
      <c r="D1024" s="304"/>
      <c r="E1024" s="304"/>
      <c r="F1024" s="297" t="str">
        <f t="shared" si="79"/>
        <v/>
      </c>
      <c r="G1024" s="297" t="str">
        <f t="shared" si="80"/>
        <v/>
      </c>
      <c r="I1024" s="344"/>
      <c r="J1024" s="344"/>
      <c r="K1024" s="344"/>
      <c r="L1024" s="344"/>
      <c r="M1024" s="344"/>
      <c r="N1024" s="344"/>
      <c r="O1024" s="344"/>
    </row>
    <row r="1025" s="278" customFormat="1" ht="15" spans="1:15">
      <c r="A1025" s="301" t="s">
        <v>1775</v>
      </c>
      <c r="B1025" s="328" t="s">
        <v>1819</v>
      </c>
      <c r="C1025" s="304"/>
      <c r="D1025" s="304"/>
      <c r="E1025" s="304"/>
      <c r="F1025" s="297" t="str">
        <f t="shared" si="79"/>
        <v/>
      </c>
      <c r="G1025" s="297" t="str">
        <f t="shared" si="80"/>
        <v/>
      </c>
      <c r="I1025" s="344"/>
      <c r="J1025" s="344"/>
      <c r="K1025" s="344"/>
      <c r="L1025" s="344"/>
      <c r="M1025" s="344"/>
      <c r="N1025" s="344"/>
      <c r="O1025" s="344"/>
    </row>
    <row r="1026" s="278" customFormat="1" ht="15" spans="1:15">
      <c r="A1026" s="301" t="s">
        <v>1820</v>
      </c>
      <c r="B1026" s="328" t="s">
        <v>1821</v>
      </c>
      <c r="C1026" s="304"/>
      <c r="D1026" s="304"/>
      <c r="E1026" s="304"/>
      <c r="F1026" s="297" t="str">
        <f t="shared" si="79"/>
        <v/>
      </c>
      <c r="G1026" s="297" t="str">
        <f t="shared" si="80"/>
        <v/>
      </c>
      <c r="I1026" s="344"/>
      <c r="J1026" s="344"/>
      <c r="K1026" s="344"/>
      <c r="L1026" s="344"/>
      <c r="M1026" s="344"/>
      <c r="N1026" s="344"/>
      <c r="O1026" s="344"/>
    </row>
    <row r="1027" s="278" customFormat="1" ht="15" spans="1:15">
      <c r="A1027" s="301" t="s">
        <v>1822</v>
      </c>
      <c r="B1027" s="328" t="s">
        <v>1823</v>
      </c>
      <c r="C1027" s="304"/>
      <c r="D1027" s="304"/>
      <c r="E1027" s="304"/>
      <c r="F1027" s="297" t="str">
        <f t="shared" si="79"/>
        <v/>
      </c>
      <c r="G1027" s="297" t="str">
        <f t="shared" si="80"/>
        <v/>
      </c>
      <c r="I1027" s="344"/>
      <c r="J1027" s="344"/>
      <c r="K1027" s="344"/>
      <c r="L1027" s="344"/>
      <c r="M1027" s="344"/>
      <c r="N1027" s="344"/>
      <c r="O1027" s="344"/>
    </row>
    <row r="1028" s="278" customFormat="1" ht="15" spans="1:15">
      <c r="A1028" s="301" t="s">
        <v>1824</v>
      </c>
      <c r="B1028" s="328" t="s">
        <v>51</v>
      </c>
      <c r="C1028" s="304"/>
      <c r="D1028" s="304"/>
      <c r="E1028" s="304"/>
      <c r="F1028" s="297" t="str">
        <f t="shared" si="79"/>
        <v/>
      </c>
      <c r="G1028" s="297" t="str">
        <f t="shared" si="80"/>
        <v/>
      </c>
      <c r="I1028" s="344"/>
      <c r="J1028" s="344"/>
      <c r="K1028" s="344"/>
      <c r="L1028" s="344"/>
      <c r="M1028" s="344"/>
      <c r="N1028" s="344"/>
      <c r="O1028" s="344"/>
    </row>
    <row r="1029" s="278" customFormat="1" ht="15" spans="1:15">
      <c r="A1029" s="301" t="s">
        <v>1777</v>
      </c>
      <c r="B1029" s="328" t="s">
        <v>1825</v>
      </c>
      <c r="C1029" s="304"/>
      <c r="D1029" s="304">
        <v>232</v>
      </c>
      <c r="E1029" s="304"/>
      <c r="F1029" s="297" t="str">
        <f t="shared" si="79"/>
        <v/>
      </c>
      <c r="G1029" s="297">
        <f t="shared" si="80"/>
        <v>0</v>
      </c>
      <c r="I1029" s="344"/>
      <c r="J1029" s="344"/>
      <c r="K1029" s="344"/>
      <c r="L1029" s="344"/>
      <c r="M1029" s="344"/>
      <c r="N1029" s="344"/>
      <c r="O1029" s="344"/>
    </row>
    <row r="1030" s="278" customFormat="1" ht="14.25" spans="1:15">
      <c r="A1030" s="298" t="s">
        <v>1826</v>
      </c>
      <c r="B1030" s="327" t="s">
        <v>1827</v>
      </c>
      <c r="C1030" s="300"/>
      <c r="D1030" s="300"/>
      <c r="E1030" s="300"/>
      <c r="F1030" s="297" t="str">
        <f t="shared" si="79"/>
        <v/>
      </c>
      <c r="G1030" s="297" t="str">
        <f t="shared" si="80"/>
        <v/>
      </c>
      <c r="I1030" s="344"/>
      <c r="J1030" s="344"/>
      <c r="K1030" s="344"/>
      <c r="L1030" s="344"/>
      <c r="M1030" s="344"/>
      <c r="N1030" s="344"/>
      <c r="O1030" s="344"/>
    </row>
    <row r="1031" s="278" customFormat="1" ht="14.25" spans="1:15">
      <c r="A1031" s="301" t="s">
        <v>1828</v>
      </c>
      <c r="B1031" s="328" t="s">
        <v>33</v>
      </c>
      <c r="C1031" s="303"/>
      <c r="D1031" s="303"/>
      <c r="E1031" s="303"/>
      <c r="F1031" s="297" t="str">
        <f t="shared" si="79"/>
        <v/>
      </c>
      <c r="G1031" s="297" t="str">
        <f t="shared" si="80"/>
        <v/>
      </c>
      <c r="I1031" s="344"/>
      <c r="J1031" s="344"/>
      <c r="K1031" s="344"/>
      <c r="L1031" s="344"/>
      <c r="M1031" s="344"/>
      <c r="N1031" s="344"/>
      <c r="O1031" s="344"/>
    </row>
    <row r="1032" s="278" customFormat="1" ht="14.25" spans="1:15">
      <c r="A1032" s="301" t="s">
        <v>1829</v>
      </c>
      <c r="B1032" s="328" t="s">
        <v>35</v>
      </c>
      <c r="C1032" s="303"/>
      <c r="D1032" s="303"/>
      <c r="E1032" s="303"/>
      <c r="F1032" s="297" t="str">
        <f t="shared" si="79"/>
        <v/>
      </c>
      <c r="G1032" s="297" t="str">
        <f t="shared" si="80"/>
        <v/>
      </c>
      <c r="I1032" s="344"/>
      <c r="J1032" s="344"/>
      <c r="K1032" s="344"/>
      <c r="L1032" s="344"/>
      <c r="M1032" s="344"/>
      <c r="N1032" s="344"/>
      <c r="O1032" s="344"/>
    </row>
    <row r="1033" s="278" customFormat="1" ht="14.25" spans="1:15">
      <c r="A1033" s="301" t="s">
        <v>1830</v>
      </c>
      <c r="B1033" s="328" t="s">
        <v>37</v>
      </c>
      <c r="C1033" s="303"/>
      <c r="D1033" s="303"/>
      <c r="E1033" s="303"/>
      <c r="F1033" s="297" t="str">
        <f t="shared" si="79"/>
        <v/>
      </c>
      <c r="G1033" s="297" t="str">
        <f t="shared" si="80"/>
        <v/>
      </c>
      <c r="I1033" s="344"/>
      <c r="J1033" s="344"/>
      <c r="K1033" s="344"/>
      <c r="L1033" s="344"/>
      <c r="M1033" s="344"/>
      <c r="N1033" s="344"/>
      <c r="O1033" s="344"/>
    </row>
    <row r="1034" s="278" customFormat="1" ht="14.25" spans="1:15">
      <c r="A1034" s="301" t="s">
        <v>1831</v>
      </c>
      <c r="B1034" s="328" t="s">
        <v>1832</v>
      </c>
      <c r="C1034" s="303"/>
      <c r="D1034" s="303"/>
      <c r="E1034" s="303"/>
      <c r="F1034" s="297" t="str">
        <f t="shared" si="79"/>
        <v/>
      </c>
      <c r="G1034" s="297" t="str">
        <f t="shared" si="80"/>
        <v/>
      </c>
      <c r="I1034" s="344"/>
      <c r="J1034" s="344"/>
      <c r="K1034" s="344"/>
      <c r="L1034" s="344"/>
      <c r="M1034" s="344"/>
      <c r="N1034" s="344"/>
      <c r="O1034" s="344"/>
    </row>
    <row r="1035" s="278" customFormat="1" ht="14.25" spans="1:15">
      <c r="A1035" s="301" t="s">
        <v>1833</v>
      </c>
      <c r="B1035" s="328" t="s">
        <v>1834</v>
      </c>
      <c r="C1035" s="303"/>
      <c r="D1035" s="303"/>
      <c r="E1035" s="303"/>
      <c r="F1035" s="297" t="str">
        <f t="shared" si="79"/>
        <v/>
      </c>
      <c r="G1035" s="297" t="str">
        <f t="shared" si="80"/>
        <v/>
      </c>
      <c r="I1035" s="344"/>
      <c r="J1035" s="344"/>
      <c r="K1035" s="344"/>
      <c r="L1035" s="344"/>
      <c r="M1035" s="344"/>
      <c r="N1035" s="344"/>
      <c r="O1035" s="344"/>
    </row>
    <row r="1036" s="278" customFormat="1" ht="14.25" spans="1:15">
      <c r="A1036" s="301" t="s">
        <v>1835</v>
      </c>
      <c r="B1036" s="328" t="s">
        <v>1836</v>
      </c>
      <c r="C1036" s="303"/>
      <c r="D1036" s="303"/>
      <c r="E1036" s="303"/>
      <c r="F1036" s="297" t="str">
        <f t="shared" si="79"/>
        <v/>
      </c>
      <c r="G1036" s="297" t="str">
        <f t="shared" si="80"/>
        <v/>
      </c>
      <c r="I1036" s="344"/>
      <c r="J1036" s="344"/>
      <c r="K1036" s="344"/>
      <c r="L1036" s="344"/>
      <c r="M1036" s="344"/>
      <c r="N1036" s="344"/>
      <c r="O1036" s="344"/>
    </row>
    <row r="1037" s="278" customFormat="1" ht="14.25" spans="1:15">
      <c r="A1037" s="298" t="s">
        <v>1837</v>
      </c>
      <c r="B1037" s="327" t="s">
        <v>1838</v>
      </c>
      <c r="C1037" s="300">
        <f>SUM(C1038:C1044)</f>
        <v>392</v>
      </c>
      <c r="D1037" s="300">
        <f>SUM(D1038:D1044)</f>
        <v>764</v>
      </c>
      <c r="E1037" s="300">
        <f>SUM(E1038:E1044)</f>
        <v>372</v>
      </c>
      <c r="F1037" s="297">
        <f t="shared" si="79"/>
        <v>94.9</v>
      </c>
      <c r="G1037" s="297">
        <f t="shared" si="80"/>
        <v>48.7</v>
      </c>
      <c r="I1037" s="344"/>
      <c r="J1037" s="344"/>
      <c r="K1037" s="344"/>
      <c r="L1037" s="344"/>
      <c r="M1037" s="344"/>
      <c r="N1037" s="344"/>
      <c r="O1037" s="344"/>
    </row>
    <row r="1038" s="278" customFormat="1" ht="15" spans="1:15">
      <c r="A1038" s="301" t="s">
        <v>1839</v>
      </c>
      <c r="B1038" s="328" t="s">
        <v>33</v>
      </c>
      <c r="C1038" s="304">
        <v>203</v>
      </c>
      <c r="D1038" s="304">
        <v>194</v>
      </c>
      <c r="E1038" s="304">
        <v>203</v>
      </c>
      <c r="F1038" s="297">
        <f t="shared" si="79"/>
        <v>100</v>
      </c>
      <c r="G1038" s="297">
        <f t="shared" si="80"/>
        <v>104.6</v>
      </c>
      <c r="I1038" s="344"/>
      <c r="J1038" s="344"/>
      <c r="K1038" s="344"/>
      <c r="L1038" s="344"/>
      <c r="M1038" s="344"/>
      <c r="N1038" s="344"/>
      <c r="O1038" s="344"/>
    </row>
    <row r="1039" s="278" customFormat="1" ht="15" spans="1:15">
      <c r="A1039" s="301" t="s">
        <v>1840</v>
      </c>
      <c r="B1039" s="328" t="s">
        <v>35</v>
      </c>
      <c r="C1039" s="304">
        <v>189</v>
      </c>
      <c r="D1039" s="304">
        <v>52</v>
      </c>
      <c r="E1039" s="304">
        <v>169</v>
      </c>
      <c r="F1039" s="297">
        <f t="shared" si="79"/>
        <v>89.4</v>
      </c>
      <c r="G1039" s="297">
        <f t="shared" si="80"/>
        <v>325</v>
      </c>
      <c r="I1039" s="344"/>
      <c r="J1039" s="344"/>
      <c r="K1039" s="344"/>
      <c r="L1039" s="344"/>
      <c r="M1039" s="344"/>
      <c r="N1039" s="344"/>
      <c r="O1039" s="344"/>
    </row>
    <row r="1040" s="278" customFormat="1" ht="15" spans="1:15">
      <c r="A1040" s="301" t="s">
        <v>1841</v>
      </c>
      <c r="B1040" s="328" t="s">
        <v>37</v>
      </c>
      <c r="C1040" s="304"/>
      <c r="D1040" s="304"/>
      <c r="E1040" s="304"/>
      <c r="F1040" s="297" t="str">
        <f t="shared" si="79"/>
        <v/>
      </c>
      <c r="G1040" s="297" t="str">
        <f t="shared" si="80"/>
        <v/>
      </c>
      <c r="I1040" s="344"/>
      <c r="J1040" s="344"/>
      <c r="K1040" s="344"/>
      <c r="L1040" s="344"/>
      <c r="M1040" s="344"/>
      <c r="N1040" s="344"/>
      <c r="O1040" s="344"/>
    </row>
    <row r="1041" s="278" customFormat="1" ht="15" spans="1:15">
      <c r="A1041" s="301" t="s">
        <v>1842</v>
      </c>
      <c r="B1041" s="328" t="s">
        <v>1843</v>
      </c>
      <c r="C1041" s="304"/>
      <c r="D1041" s="304"/>
      <c r="E1041" s="304"/>
      <c r="F1041" s="297" t="str">
        <f t="shared" si="79"/>
        <v/>
      </c>
      <c r="G1041" s="297" t="str">
        <f t="shared" si="80"/>
        <v/>
      </c>
      <c r="I1041" s="344"/>
      <c r="J1041" s="344"/>
      <c r="K1041" s="344"/>
      <c r="L1041" s="344"/>
      <c r="M1041" s="344"/>
      <c r="N1041" s="344"/>
      <c r="O1041" s="344"/>
    </row>
    <row r="1042" s="278" customFormat="1" ht="15" spans="1:15">
      <c r="A1042" s="301" t="s">
        <v>1844</v>
      </c>
      <c r="B1042" s="328" t="s">
        <v>1845</v>
      </c>
      <c r="C1042" s="304"/>
      <c r="D1042" s="304"/>
      <c r="E1042" s="304"/>
      <c r="F1042" s="297" t="str">
        <f t="shared" si="79"/>
        <v/>
      </c>
      <c r="G1042" s="297" t="str">
        <f t="shared" si="80"/>
        <v/>
      </c>
      <c r="I1042" s="344"/>
      <c r="J1042" s="344"/>
      <c r="K1042" s="344"/>
      <c r="L1042" s="344"/>
      <c r="M1042" s="344"/>
      <c r="N1042" s="344"/>
      <c r="O1042" s="344"/>
    </row>
    <row r="1043" s="278" customFormat="1" ht="15" spans="1:15">
      <c r="A1043" s="301" t="s">
        <v>1846</v>
      </c>
      <c r="B1043" s="328" t="s">
        <v>1847</v>
      </c>
      <c r="C1043" s="304"/>
      <c r="D1043" s="304"/>
      <c r="E1043" s="304"/>
      <c r="F1043" s="297" t="str">
        <f t="shared" si="79"/>
        <v/>
      </c>
      <c r="G1043" s="297" t="str">
        <f t="shared" si="80"/>
        <v/>
      </c>
      <c r="I1043" s="344"/>
      <c r="J1043" s="344"/>
      <c r="K1043" s="344"/>
      <c r="L1043" s="344"/>
      <c r="M1043" s="344"/>
      <c r="N1043" s="344"/>
      <c r="O1043" s="344"/>
    </row>
    <row r="1044" s="278" customFormat="1" ht="15" spans="1:15">
      <c r="A1044" s="301" t="s">
        <v>1848</v>
      </c>
      <c r="B1044" s="328" t="s">
        <v>1849</v>
      </c>
      <c r="C1044" s="304"/>
      <c r="D1044" s="304">
        <v>518</v>
      </c>
      <c r="E1044" s="304"/>
      <c r="F1044" s="297" t="str">
        <f t="shared" si="79"/>
        <v/>
      </c>
      <c r="G1044" s="297">
        <f t="shared" si="80"/>
        <v>0</v>
      </c>
      <c r="I1044" s="344"/>
      <c r="J1044" s="344"/>
      <c r="K1044" s="344"/>
      <c r="L1044" s="344"/>
      <c r="M1044" s="344"/>
      <c r="N1044" s="344"/>
      <c r="O1044" s="344"/>
    </row>
    <row r="1045" s="278" customFormat="1" ht="14.25" spans="1:15">
      <c r="A1045" s="298" t="s">
        <v>1850</v>
      </c>
      <c r="B1045" s="327" t="s">
        <v>1851</v>
      </c>
      <c r="C1045" s="300">
        <f>SUM(C1046:C1050)</f>
        <v>0</v>
      </c>
      <c r="D1045" s="300">
        <f>SUM(D1046:D1050)</f>
        <v>500</v>
      </c>
      <c r="E1045" s="300">
        <f>SUM(E1046:E1050)</f>
        <v>560</v>
      </c>
      <c r="F1045" s="297" t="str">
        <f t="shared" si="79"/>
        <v/>
      </c>
      <c r="G1045" s="297">
        <f t="shared" si="80"/>
        <v>112</v>
      </c>
      <c r="I1045" s="344"/>
      <c r="J1045" s="344"/>
      <c r="K1045" s="344"/>
      <c r="L1045" s="344"/>
      <c r="M1045" s="344"/>
      <c r="N1045" s="344"/>
      <c r="O1045" s="344"/>
    </row>
    <row r="1046" s="278" customFormat="1" ht="14.25" spans="1:15">
      <c r="A1046" s="301" t="s">
        <v>1852</v>
      </c>
      <c r="B1046" s="328" t="s">
        <v>1853</v>
      </c>
      <c r="C1046" s="303"/>
      <c r="D1046" s="303"/>
      <c r="E1046" s="303"/>
      <c r="F1046" s="297" t="str">
        <f t="shared" ref="F1046:F1109" si="81">IF(C1046=0,"",ROUND(E1046/C1046*100,1))</f>
        <v/>
      </c>
      <c r="G1046" s="297" t="str">
        <f t="shared" ref="G1046:G1109" si="82">IF(D1046=0,"",ROUND(E1046/D1046*100,1))</f>
        <v/>
      </c>
      <c r="I1046" s="344"/>
      <c r="J1046" s="344"/>
      <c r="K1046" s="344"/>
      <c r="L1046" s="344"/>
      <c r="M1046" s="344"/>
      <c r="N1046" s="344"/>
      <c r="O1046" s="344"/>
    </row>
    <row r="1047" s="278" customFormat="1" ht="14.25" spans="1:15">
      <c r="A1047" s="301" t="s">
        <v>1854</v>
      </c>
      <c r="B1047" s="328" t="s">
        <v>1855</v>
      </c>
      <c r="C1047" s="303"/>
      <c r="D1047" s="303"/>
      <c r="E1047" s="303"/>
      <c r="F1047" s="297" t="str">
        <f t="shared" si="81"/>
        <v/>
      </c>
      <c r="G1047" s="297" t="str">
        <f t="shared" si="82"/>
        <v/>
      </c>
      <c r="I1047" s="344"/>
      <c r="J1047" s="344"/>
      <c r="K1047" s="344"/>
      <c r="L1047" s="344"/>
      <c r="M1047" s="344"/>
      <c r="N1047" s="344"/>
      <c r="O1047" s="344"/>
    </row>
    <row r="1048" s="278" customFormat="1" ht="14.25" spans="1:15">
      <c r="A1048" s="301" t="s">
        <v>1856</v>
      </c>
      <c r="B1048" s="328" t="s">
        <v>1857</v>
      </c>
      <c r="C1048" s="303"/>
      <c r="D1048" s="303"/>
      <c r="E1048" s="303"/>
      <c r="F1048" s="297" t="str">
        <f t="shared" si="81"/>
        <v/>
      </c>
      <c r="G1048" s="297" t="str">
        <f t="shared" si="82"/>
        <v/>
      </c>
      <c r="I1048" s="344"/>
      <c r="J1048" s="344"/>
      <c r="K1048" s="344"/>
      <c r="L1048" s="344"/>
      <c r="M1048" s="344"/>
      <c r="N1048" s="344"/>
      <c r="O1048" s="344"/>
    </row>
    <row r="1049" s="278" customFormat="1" ht="14.25" spans="1:15">
      <c r="A1049" s="301" t="s">
        <v>1858</v>
      </c>
      <c r="B1049" s="328" t="s">
        <v>1859</v>
      </c>
      <c r="C1049" s="303"/>
      <c r="D1049" s="303"/>
      <c r="E1049" s="303"/>
      <c r="F1049" s="297" t="str">
        <f t="shared" si="81"/>
        <v/>
      </c>
      <c r="G1049" s="297" t="str">
        <f t="shared" si="82"/>
        <v/>
      </c>
      <c r="I1049" s="344"/>
      <c r="J1049" s="344"/>
      <c r="K1049" s="344"/>
      <c r="L1049" s="344"/>
      <c r="M1049" s="344"/>
      <c r="N1049" s="344"/>
      <c r="O1049" s="344"/>
    </row>
    <row r="1050" s="278" customFormat="1" ht="15" spans="1:15">
      <c r="A1050" s="301" t="s">
        <v>1860</v>
      </c>
      <c r="B1050" s="328" t="s">
        <v>1861</v>
      </c>
      <c r="C1050" s="304"/>
      <c r="D1050" s="304">
        <v>500</v>
      </c>
      <c r="E1050" s="304">
        <v>560</v>
      </c>
      <c r="F1050" s="297" t="str">
        <f t="shared" si="81"/>
        <v/>
      </c>
      <c r="G1050" s="297">
        <f t="shared" si="82"/>
        <v>112</v>
      </c>
      <c r="I1050" s="344"/>
      <c r="J1050" s="344"/>
      <c r="K1050" s="344"/>
      <c r="L1050" s="344"/>
      <c r="M1050" s="344"/>
      <c r="N1050" s="344"/>
      <c r="O1050" s="344"/>
    </row>
    <row r="1051" s="278" customFormat="1" ht="14.25" spans="1:15">
      <c r="A1051" s="295" t="s">
        <v>1862</v>
      </c>
      <c r="B1051" s="329" t="s">
        <v>1863</v>
      </c>
      <c r="C1051" s="324">
        <f>SUM(C1052,C1062,C1068)</f>
        <v>215</v>
      </c>
      <c r="D1051" s="324">
        <f>SUM(D1052,D1062,D1068)</f>
        <v>430</v>
      </c>
      <c r="E1051" s="324">
        <f>SUM(E1052,E1062,E1068)</f>
        <v>248</v>
      </c>
      <c r="F1051" s="297">
        <f t="shared" si="81"/>
        <v>115.3</v>
      </c>
      <c r="G1051" s="297">
        <f t="shared" si="82"/>
        <v>57.7</v>
      </c>
      <c r="I1051" s="344"/>
      <c r="J1051" s="344"/>
      <c r="K1051" s="344"/>
      <c r="L1051" s="344"/>
      <c r="M1051" s="344"/>
      <c r="N1051" s="344"/>
      <c r="O1051" s="344"/>
    </row>
    <row r="1052" s="278" customFormat="1" ht="14.25" spans="1:15">
      <c r="A1052" s="298" t="s">
        <v>1864</v>
      </c>
      <c r="B1052" s="327" t="s">
        <v>1865</v>
      </c>
      <c r="C1052" s="300">
        <f>SUM(C1053:C1061)</f>
        <v>215</v>
      </c>
      <c r="D1052" s="300">
        <f>SUM(D1053:D1061)</f>
        <v>396</v>
      </c>
      <c r="E1052" s="300">
        <f>SUM(E1053:E1061)</f>
        <v>248</v>
      </c>
      <c r="F1052" s="297">
        <f t="shared" si="81"/>
        <v>115.3</v>
      </c>
      <c r="G1052" s="297">
        <f t="shared" si="82"/>
        <v>62.6</v>
      </c>
      <c r="I1052" s="344"/>
      <c r="J1052" s="344"/>
      <c r="K1052" s="344"/>
      <c r="L1052" s="344"/>
      <c r="M1052" s="344"/>
      <c r="N1052" s="344"/>
      <c r="O1052" s="344"/>
    </row>
    <row r="1053" s="278" customFormat="1" ht="15" spans="1:15">
      <c r="A1053" s="301" t="s">
        <v>1866</v>
      </c>
      <c r="B1053" s="328" t="s">
        <v>33</v>
      </c>
      <c r="C1053" s="304">
        <v>101</v>
      </c>
      <c r="D1053" s="304">
        <v>141</v>
      </c>
      <c r="E1053" s="304">
        <v>148</v>
      </c>
      <c r="F1053" s="297">
        <f t="shared" si="81"/>
        <v>146.5</v>
      </c>
      <c r="G1053" s="297">
        <f t="shared" si="82"/>
        <v>105</v>
      </c>
      <c r="I1053" s="344"/>
      <c r="J1053" s="344"/>
      <c r="K1053" s="344"/>
      <c r="L1053" s="344"/>
      <c r="M1053" s="344"/>
      <c r="N1053" s="344"/>
      <c r="O1053" s="344"/>
    </row>
    <row r="1054" s="278" customFormat="1" ht="15" spans="1:15">
      <c r="A1054" s="301" t="s">
        <v>1867</v>
      </c>
      <c r="B1054" s="328" t="s">
        <v>35</v>
      </c>
      <c r="C1054" s="304">
        <v>114</v>
      </c>
      <c r="D1054" s="304">
        <v>50</v>
      </c>
      <c r="E1054" s="304">
        <v>100</v>
      </c>
      <c r="F1054" s="297">
        <f t="shared" si="81"/>
        <v>87.7</v>
      </c>
      <c r="G1054" s="297">
        <f t="shared" si="82"/>
        <v>200</v>
      </c>
      <c r="I1054" s="344"/>
      <c r="J1054" s="344"/>
      <c r="K1054" s="344"/>
      <c r="L1054" s="344"/>
      <c r="M1054" s="344"/>
      <c r="N1054" s="344"/>
      <c r="O1054" s="344"/>
    </row>
    <row r="1055" s="278" customFormat="1" ht="15" spans="1:15">
      <c r="A1055" s="301" t="s">
        <v>1868</v>
      </c>
      <c r="B1055" s="328" t="s">
        <v>37</v>
      </c>
      <c r="C1055" s="304"/>
      <c r="D1055" s="304"/>
      <c r="E1055" s="304"/>
      <c r="F1055" s="297" t="str">
        <f t="shared" si="81"/>
        <v/>
      </c>
      <c r="G1055" s="297" t="str">
        <f t="shared" si="82"/>
        <v/>
      </c>
      <c r="I1055" s="344"/>
      <c r="J1055" s="344"/>
      <c r="K1055" s="344"/>
      <c r="L1055" s="344"/>
      <c r="M1055" s="344"/>
      <c r="N1055" s="344"/>
      <c r="O1055" s="344"/>
    </row>
    <row r="1056" s="278" customFormat="1" ht="15" spans="1:15">
      <c r="A1056" s="301" t="s">
        <v>1869</v>
      </c>
      <c r="B1056" s="328" t="s">
        <v>1870</v>
      </c>
      <c r="C1056" s="304"/>
      <c r="D1056" s="304"/>
      <c r="E1056" s="304"/>
      <c r="F1056" s="297" t="str">
        <f t="shared" si="81"/>
        <v/>
      </c>
      <c r="G1056" s="297" t="str">
        <f t="shared" si="82"/>
        <v/>
      </c>
      <c r="I1056" s="344"/>
      <c r="J1056" s="344"/>
      <c r="K1056" s="344"/>
      <c r="L1056" s="344"/>
      <c r="M1056" s="344"/>
      <c r="N1056" s="344"/>
      <c r="O1056" s="344"/>
    </row>
    <row r="1057" s="278" customFormat="1" ht="15" spans="1:15">
      <c r="A1057" s="301" t="s">
        <v>1871</v>
      </c>
      <c r="B1057" s="328" t="s">
        <v>1872</v>
      </c>
      <c r="C1057" s="304"/>
      <c r="D1057" s="304"/>
      <c r="E1057" s="304"/>
      <c r="F1057" s="297" t="str">
        <f t="shared" si="81"/>
        <v/>
      </c>
      <c r="G1057" s="297" t="str">
        <f t="shared" si="82"/>
        <v/>
      </c>
      <c r="I1057" s="344"/>
      <c r="J1057" s="344"/>
      <c r="K1057" s="344"/>
      <c r="L1057" s="344"/>
      <c r="M1057" s="344"/>
      <c r="N1057" s="344"/>
      <c r="O1057" s="344"/>
    </row>
    <row r="1058" s="278" customFormat="1" ht="15" spans="1:15">
      <c r="A1058" s="301" t="s">
        <v>1873</v>
      </c>
      <c r="B1058" s="328" t="s">
        <v>1874</v>
      </c>
      <c r="C1058" s="304"/>
      <c r="D1058" s="304"/>
      <c r="E1058" s="304"/>
      <c r="F1058" s="297" t="str">
        <f t="shared" si="81"/>
        <v/>
      </c>
      <c r="G1058" s="297" t="str">
        <f t="shared" si="82"/>
        <v/>
      </c>
      <c r="I1058" s="344"/>
      <c r="J1058" s="344"/>
      <c r="K1058" s="344"/>
      <c r="L1058" s="344"/>
      <c r="M1058" s="344"/>
      <c r="N1058" s="344"/>
      <c r="O1058" s="344"/>
    </row>
    <row r="1059" s="278" customFormat="1" ht="15" spans="1:15">
      <c r="A1059" s="301" t="s">
        <v>1875</v>
      </c>
      <c r="B1059" s="328" t="s">
        <v>1876</v>
      </c>
      <c r="C1059" s="304"/>
      <c r="D1059" s="304"/>
      <c r="E1059" s="304"/>
      <c r="F1059" s="297" t="str">
        <f t="shared" si="81"/>
        <v/>
      </c>
      <c r="G1059" s="297" t="str">
        <f t="shared" si="82"/>
        <v/>
      </c>
      <c r="I1059" s="344"/>
      <c r="J1059" s="344"/>
      <c r="K1059" s="344"/>
      <c r="L1059" s="344"/>
      <c r="M1059" s="344"/>
      <c r="N1059" s="344"/>
      <c r="O1059" s="344"/>
    </row>
    <row r="1060" s="278" customFormat="1" ht="15" spans="1:15">
      <c r="A1060" s="301" t="s">
        <v>1877</v>
      </c>
      <c r="B1060" s="328" t="s">
        <v>51</v>
      </c>
      <c r="C1060" s="304"/>
      <c r="D1060" s="304">
        <v>91</v>
      </c>
      <c r="E1060" s="304"/>
      <c r="F1060" s="297" t="str">
        <f t="shared" si="81"/>
        <v/>
      </c>
      <c r="G1060" s="297">
        <f t="shared" si="82"/>
        <v>0</v>
      </c>
      <c r="I1060" s="344"/>
      <c r="J1060" s="344"/>
      <c r="K1060" s="344"/>
      <c r="L1060" s="344"/>
      <c r="M1060" s="344"/>
      <c r="N1060" s="344"/>
      <c r="O1060" s="344"/>
    </row>
    <row r="1061" s="278" customFormat="1" ht="15" spans="1:15">
      <c r="A1061" s="301" t="s">
        <v>1878</v>
      </c>
      <c r="B1061" s="328" t="s">
        <v>1879</v>
      </c>
      <c r="C1061" s="304"/>
      <c r="D1061" s="304">
        <v>114</v>
      </c>
      <c r="E1061" s="304"/>
      <c r="F1061" s="297" t="str">
        <f t="shared" si="81"/>
        <v/>
      </c>
      <c r="G1061" s="297">
        <f t="shared" si="82"/>
        <v>0</v>
      </c>
      <c r="I1061" s="344"/>
      <c r="J1061" s="344"/>
      <c r="K1061" s="344"/>
      <c r="L1061" s="344"/>
      <c r="M1061" s="344"/>
      <c r="N1061" s="344"/>
      <c r="O1061" s="344"/>
    </row>
    <row r="1062" s="278" customFormat="1" ht="14.25" spans="1:15">
      <c r="A1062" s="298" t="s">
        <v>1880</v>
      </c>
      <c r="B1062" s="327" t="s">
        <v>1881</v>
      </c>
      <c r="C1062" s="300"/>
      <c r="D1062" s="300"/>
      <c r="E1062" s="300"/>
      <c r="F1062" s="297" t="str">
        <f t="shared" si="81"/>
        <v/>
      </c>
      <c r="G1062" s="297" t="str">
        <f t="shared" si="82"/>
        <v/>
      </c>
      <c r="I1062" s="344"/>
      <c r="J1062" s="344"/>
      <c r="K1062" s="344"/>
      <c r="L1062" s="344"/>
      <c r="M1062" s="344"/>
      <c r="N1062" s="344"/>
      <c r="O1062" s="344"/>
    </row>
    <row r="1063" s="278" customFormat="1" ht="14.25" spans="1:15">
      <c r="A1063" s="301" t="s">
        <v>1882</v>
      </c>
      <c r="B1063" s="328" t="s">
        <v>33</v>
      </c>
      <c r="C1063" s="303"/>
      <c r="D1063" s="303"/>
      <c r="E1063" s="303"/>
      <c r="F1063" s="297" t="str">
        <f t="shared" si="81"/>
        <v/>
      </c>
      <c r="G1063" s="297" t="str">
        <f t="shared" si="82"/>
        <v/>
      </c>
      <c r="I1063" s="344"/>
      <c r="J1063" s="344"/>
      <c r="K1063" s="344"/>
      <c r="L1063" s="344"/>
      <c r="M1063" s="344"/>
      <c r="N1063" s="344"/>
      <c r="O1063" s="344"/>
    </row>
    <row r="1064" s="278" customFormat="1" ht="14.25" spans="1:15">
      <c r="A1064" s="301" t="s">
        <v>1883</v>
      </c>
      <c r="B1064" s="328" t="s">
        <v>35</v>
      </c>
      <c r="C1064" s="303"/>
      <c r="D1064" s="303"/>
      <c r="E1064" s="303"/>
      <c r="F1064" s="297" t="str">
        <f t="shared" si="81"/>
        <v/>
      </c>
      <c r="G1064" s="297" t="str">
        <f t="shared" si="82"/>
        <v/>
      </c>
      <c r="I1064" s="344"/>
      <c r="J1064" s="344"/>
      <c r="K1064" s="344"/>
      <c r="L1064" s="344"/>
      <c r="M1064" s="344"/>
      <c r="N1064" s="344"/>
      <c r="O1064" s="344"/>
    </row>
    <row r="1065" s="278" customFormat="1" ht="14.25" spans="1:15">
      <c r="A1065" s="301" t="s">
        <v>1884</v>
      </c>
      <c r="B1065" s="328" t="s">
        <v>37</v>
      </c>
      <c r="C1065" s="303"/>
      <c r="D1065" s="303"/>
      <c r="E1065" s="303"/>
      <c r="F1065" s="297" t="str">
        <f t="shared" si="81"/>
        <v/>
      </c>
      <c r="G1065" s="297" t="str">
        <f t="shared" si="82"/>
        <v/>
      </c>
      <c r="I1065" s="344"/>
      <c r="J1065" s="344"/>
      <c r="K1065" s="344"/>
      <c r="L1065" s="344"/>
      <c r="M1065" s="344"/>
      <c r="N1065" s="344"/>
      <c r="O1065" s="344"/>
    </row>
    <row r="1066" s="278" customFormat="1" ht="14.25" spans="1:15">
      <c r="A1066" s="301" t="s">
        <v>1885</v>
      </c>
      <c r="B1066" s="328" t="s">
        <v>1886</v>
      </c>
      <c r="C1066" s="303"/>
      <c r="D1066" s="303"/>
      <c r="E1066" s="303"/>
      <c r="F1066" s="297" t="str">
        <f t="shared" si="81"/>
        <v/>
      </c>
      <c r="G1066" s="297" t="str">
        <f t="shared" si="82"/>
        <v/>
      </c>
      <c r="I1066" s="344"/>
      <c r="J1066" s="344"/>
      <c r="K1066" s="344"/>
      <c r="L1066" s="344"/>
      <c r="M1066" s="344"/>
      <c r="N1066" s="344"/>
      <c r="O1066" s="344"/>
    </row>
    <row r="1067" s="278" customFormat="1" ht="14.25" spans="1:15">
      <c r="A1067" s="301" t="s">
        <v>1887</v>
      </c>
      <c r="B1067" s="328" t="s">
        <v>1888</v>
      </c>
      <c r="C1067" s="303"/>
      <c r="D1067" s="303"/>
      <c r="E1067" s="303"/>
      <c r="F1067" s="297" t="str">
        <f t="shared" si="81"/>
        <v/>
      </c>
      <c r="G1067" s="297" t="str">
        <f t="shared" si="82"/>
        <v/>
      </c>
      <c r="I1067" s="344"/>
      <c r="J1067" s="344"/>
      <c r="K1067" s="344"/>
      <c r="L1067" s="344"/>
      <c r="M1067" s="344"/>
      <c r="N1067" s="344"/>
      <c r="O1067" s="344"/>
    </row>
    <row r="1068" s="278" customFormat="1" ht="14.25" spans="1:15">
      <c r="A1068" s="298" t="s">
        <v>1889</v>
      </c>
      <c r="B1068" s="327" t="s">
        <v>1890</v>
      </c>
      <c r="C1068" s="300">
        <f>SUM(C1069:C1070)</f>
        <v>0</v>
      </c>
      <c r="D1068" s="300">
        <f>SUM(D1069:D1070)</f>
        <v>34</v>
      </c>
      <c r="E1068" s="300"/>
      <c r="F1068" s="297" t="str">
        <f t="shared" si="81"/>
        <v/>
      </c>
      <c r="G1068" s="297">
        <f t="shared" si="82"/>
        <v>0</v>
      </c>
      <c r="I1068" s="344"/>
      <c r="J1068" s="344"/>
      <c r="K1068" s="344"/>
      <c r="L1068" s="344"/>
      <c r="M1068" s="344"/>
      <c r="N1068" s="344"/>
      <c r="O1068" s="344"/>
    </row>
    <row r="1069" s="278" customFormat="1" ht="14.25" spans="1:15">
      <c r="A1069" s="301" t="s">
        <v>1891</v>
      </c>
      <c r="B1069" s="328" t="s">
        <v>1892</v>
      </c>
      <c r="C1069" s="303"/>
      <c r="D1069" s="303"/>
      <c r="E1069" s="303"/>
      <c r="F1069" s="297" t="str">
        <f t="shared" si="81"/>
        <v/>
      </c>
      <c r="G1069" s="297" t="str">
        <f t="shared" si="82"/>
        <v/>
      </c>
      <c r="I1069" s="344"/>
      <c r="J1069" s="344"/>
      <c r="K1069" s="344"/>
      <c r="L1069" s="344"/>
      <c r="M1069" s="344"/>
      <c r="N1069" s="344"/>
      <c r="O1069" s="344"/>
    </row>
    <row r="1070" s="278" customFormat="1" ht="15" spans="1:15">
      <c r="A1070" s="301" t="s">
        <v>1893</v>
      </c>
      <c r="B1070" s="328" t="s">
        <v>1894</v>
      </c>
      <c r="C1070" s="303"/>
      <c r="D1070" s="304">
        <v>34</v>
      </c>
      <c r="E1070" s="303"/>
      <c r="F1070" s="297" t="str">
        <f t="shared" si="81"/>
        <v/>
      </c>
      <c r="G1070" s="297">
        <f t="shared" si="82"/>
        <v>0</v>
      </c>
      <c r="I1070" s="344"/>
      <c r="J1070" s="344"/>
      <c r="K1070" s="344"/>
      <c r="L1070" s="344"/>
      <c r="M1070" s="344"/>
      <c r="N1070" s="344"/>
      <c r="O1070" s="344"/>
    </row>
    <row r="1071" s="278" customFormat="1" ht="14.25" spans="1:15">
      <c r="A1071" s="295" t="s">
        <v>1895</v>
      </c>
      <c r="B1071" s="329" t="s">
        <v>1896</v>
      </c>
      <c r="C1071" s="324"/>
      <c r="D1071" s="324"/>
      <c r="E1071" s="324"/>
      <c r="F1071" s="297" t="str">
        <f t="shared" si="81"/>
        <v/>
      </c>
      <c r="G1071" s="297" t="str">
        <f t="shared" si="82"/>
        <v/>
      </c>
      <c r="I1071" s="344"/>
      <c r="J1071" s="344"/>
      <c r="K1071" s="344"/>
      <c r="L1071" s="344"/>
      <c r="M1071" s="344"/>
      <c r="N1071" s="344"/>
      <c r="O1071" s="344"/>
    </row>
    <row r="1072" s="278" customFormat="1" ht="14.25" spans="1:15">
      <c r="A1072" s="298" t="s">
        <v>1897</v>
      </c>
      <c r="B1072" s="327" t="s">
        <v>1898</v>
      </c>
      <c r="C1072" s="300"/>
      <c r="D1072" s="300"/>
      <c r="E1072" s="300"/>
      <c r="F1072" s="297" t="str">
        <f t="shared" si="81"/>
        <v/>
      </c>
      <c r="G1072" s="297" t="str">
        <f t="shared" si="82"/>
        <v/>
      </c>
      <c r="I1072" s="344"/>
      <c r="J1072" s="344"/>
      <c r="K1072" s="344"/>
      <c r="L1072" s="344"/>
      <c r="M1072" s="344"/>
      <c r="N1072" s="344"/>
      <c r="O1072" s="344"/>
    </row>
    <row r="1073" s="278" customFormat="1" ht="14.25" spans="1:15">
      <c r="A1073" s="301" t="s">
        <v>1899</v>
      </c>
      <c r="B1073" s="328" t="s">
        <v>33</v>
      </c>
      <c r="C1073" s="303"/>
      <c r="D1073" s="303"/>
      <c r="E1073" s="303"/>
      <c r="F1073" s="297" t="str">
        <f t="shared" si="81"/>
        <v/>
      </c>
      <c r="G1073" s="297" t="str">
        <f t="shared" si="82"/>
        <v/>
      </c>
      <c r="I1073" s="344"/>
      <c r="J1073" s="344"/>
      <c r="K1073" s="344"/>
      <c r="L1073" s="344"/>
      <c r="M1073" s="344"/>
      <c r="N1073" s="344"/>
      <c r="O1073" s="344"/>
    </row>
    <row r="1074" s="278" customFormat="1" ht="14.25" spans="1:15">
      <c r="A1074" s="301" t="s">
        <v>1900</v>
      </c>
      <c r="B1074" s="328" t="s">
        <v>35</v>
      </c>
      <c r="C1074" s="303"/>
      <c r="D1074" s="303"/>
      <c r="E1074" s="303"/>
      <c r="F1074" s="297" t="str">
        <f t="shared" si="81"/>
        <v/>
      </c>
      <c r="G1074" s="297" t="str">
        <f t="shared" si="82"/>
        <v/>
      </c>
      <c r="I1074" s="344"/>
      <c r="J1074" s="344"/>
      <c r="K1074" s="344"/>
      <c r="L1074" s="344"/>
      <c r="M1074" s="344"/>
      <c r="N1074" s="344"/>
      <c r="O1074" s="344"/>
    </row>
    <row r="1075" s="278" customFormat="1" ht="14.25" spans="1:15">
      <c r="A1075" s="301" t="s">
        <v>1901</v>
      </c>
      <c r="B1075" s="328" t="s">
        <v>37</v>
      </c>
      <c r="C1075" s="303"/>
      <c r="D1075" s="303"/>
      <c r="E1075" s="303"/>
      <c r="F1075" s="297" t="str">
        <f t="shared" si="81"/>
        <v/>
      </c>
      <c r="G1075" s="297" t="str">
        <f t="shared" si="82"/>
        <v/>
      </c>
      <c r="I1075" s="344"/>
      <c r="J1075" s="344"/>
      <c r="K1075" s="344"/>
      <c r="L1075" s="344"/>
      <c r="M1075" s="344"/>
      <c r="N1075" s="344"/>
      <c r="O1075" s="344"/>
    </row>
    <row r="1076" s="278" customFormat="1" ht="14.25" spans="1:15">
      <c r="A1076" s="301" t="s">
        <v>1902</v>
      </c>
      <c r="B1076" s="328" t="s">
        <v>1903</v>
      </c>
      <c r="C1076" s="303"/>
      <c r="D1076" s="303"/>
      <c r="E1076" s="303"/>
      <c r="F1076" s="297" t="str">
        <f t="shared" si="81"/>
        <v/>
      </c>
      <c r="G1076" s="297" t="str">
        <f t="shared" si="82"/>
        <v/>
      </c>
      <c r="I1076" s="344"/>
      <c r="J1076" s="344"/>
      <c r="K1076" s="344"/>
      <c r="L1076" s="344"/>
      <c r="M1076" s="344"/>
      <c r="N1076" s="344"/>
      <c r="O1076" s="344"/>
    </row>
    <row r="1077" s="278" customFormat="1" ht="14.25" spans="1:15">
      <c r="A1077" s="301" t="s">
        <v>1904</v>
      </c>
      <c r="B1077" s="328" t="s">
        <v>51</v>
      </c>
      <c r="C1077" s="303"/>
      <c r="D1077" s="303"/>
      <c r="E1077" s="303"/>
      <c r="F1077" s="297" t="str">
        <f t="shared" si="81"/>
        <v/>
      </c>
      <c r="G1077" s="297" t="str">
        <f t="shared" si="82"/>
        <v/>
      </c>
      <c r="I1077" s="344"/>
      <c r="J1077" s="344"/>
      <c r="K1077" s="344"/>
      <c r="L1077" s="344"/>
      <c r="M1077" s="344"/>
      <c r="N1077" s="344"/>
      <c r="O1077" s="344"/>
    </row>
    <row r="1078" s="278" customFormat="1" ht="14.25" spans="1:15">
      <c r="A1078" s="301" t="s">
        <v>1905</v>
      </c>
      <c r="B1078" s="328" t="s">
        <v>1906</v>
      </c>
      <c r="C1078" s="303"/>
      <c r="D1078" s="303"/>
      <c r="E1078" s="303"/>
      <c r="F1078" s="297" t="str">
        <f t="shared" si="81"/>
        <v/>
      </c>
      <c r="G1078" s="297" t="str">
        <f t="shared" si="82"/>
        <v/>
      </c>
      <c r="I1078" s="344"/>
      <c r="J1078" s="344"/>
      <c r="K1078" s="344"/>
      <c r="L1078" s="344"/>
      <c r="M1078" s="344"/>
      <c r="N1078" s="344"/>
      <c r="O1078" s="344"/>
    </row>
    <row r="1079" s="278" customFormat="1" ht="14.25" spans="1:15">
      <c r="A1079" s="298" t="s">
        <v>1907</v>
      </c>
      <c r="B1079" s="327" t="s">
        <v>1908</v>
      </c>
      <c r="C1079" s="300"/>
      <c r="D1079" s="300"/>
      <c r="E1079" s="300"/>
      <c r="F1079" s="297" t="str">
        <f t="shared" si="81"/>
        <v/>
      </c>
      <c r="G1079" s="297" t="str">
        <f t="shared" si="82"/>
        <v/>
      </c>
      <c r="I1079" s="344"/>
      <c r="J1079" s="344"/>
      <c r="K1079" s="344"/>
      <c r="L1079" s="344"/>
      <c r="M1079" s="344"/>
      <c r="N1079" s="344"/>
      <c r="O1079" s="344"/>
    </row>
    <row r="1080" s="278" customFormat="1" ht="14.25" spans="1:15">
      <c r="A1080" s="301" t="s">
        <v>1909</v>
      </c>
      <c r="B1080" s="328" t="s">
        <v>1910</v>
      </c>
      <c r="C1080" s="303"/>
      <c r="D1080" s="303"/>
      <c r="E1080" s="303"/>
      <c r="F1080" s="297" t="str">
        <f t="shared" si="81"/>
        <v/>
      </c>
      <c r="G1080" s="297" t="str">
        <f t="shared" si="82"/>
        <v/>
      </c>
      <c r="I1080" s="344"/>
      <c r="J1080" s="344"/>
      <c r="K1080" s="344"/>
      <c r="L1080" s="344"/>
      <c r="M1080" s="344"/>
      <c r="N1080" s="344"/>
      <c r="O1080" s="344"/>
    </row>
    <row r="1081" s="278" customFormat="1" ht="14.25" spans="1:15">
      <c r="A1081" s="301" t="s">
        <v>1911</v>
      </c>
      <c r="B1081" s="328" t="s">
        <v>1912</v>
      </c>
      <c r="C1081" s="303"/>
      <c r="D1081" s="303"/>
      <c r="E1081" s="303"/>
      <c r="F1081" s="297" t="str">
        <f t="shared" si="81"/>
        <v/>
      </c>
      <c r="G1081" s="297" t="str">
        <f t="shared" si="82"/>
        <v/>
      </c>
      <c r="I1081" s="344"/>
      <c r="J1081" s="344"/>
      <c r="K1081" s="344"/>
      <c r="L1081" s="344"/>
      <c r="M1081" s="344"/>
      <c r="N1081" s="344"/>
      <c r="O1081" s="344"/>
    </row>
    <row r="1082" s="278" customFormat="1" ht="14.25" spans="1:15">
      <c r="A1082" s="301" t="s">
        <v>1913</v>
      </c>
      <c r="B1082" s="328" t="s">
        <v>1914</v>
      </c>
      <c r="C1082" s="303"/>
      <c r="D1082" s="303"/>
      <c r="E1082" s="303"/>
      <c r="F1082" s="297" t="str">
        <f t="shared" si="81"/>
        <v/>
      </c>
      <c r="G1082" s="297" t="str">
        <f t="shared" si="82"/>
        <v/>
      </c>
      <c r="I1082" s="344"/>
      <c r="J1082" s="344"/>
      <c r="K1082" s="344"/>
      <c r="L1082" s="344"/>
      <c r="M1082" s="344"/>
      <c r="N1082" s="344"/>
      <c r="O1082" s="344"/>
    </row>
    <row r="1083" s="278" customFormat="1" ht="14.25" spans="1:15">
      <c r="A1083" s="301" t="s">
        <v>1915</v>
      </c>
      <c r="B1083" s="328" t="s">
        <v>1916</v>
      </c>
      <c r="C1083" s="303"/>
      <c r="D1083" s="303"/>
      <c r="E1083" s="303"/>
      <c r="F1083" s="297" t="str">
        <f t="shared" si="81"/>
        <v/>
      </c>
      <c r="G1083" s="297" t="str">
        <f t="shared" si="82"/>
        <v/>
      </c>
      <c r="I1083" s="344"/>
      <c r="J1083" s="344"/>
      <c r="K1083" s="344"/>
      <c r="L1083" s="344"/>
      <c r="M1083" s="344"/>
      <c r="N1083" s="344"/>
      <c r="O1083" s="344"/>
    </row>
    <row r="1084" s="278" customFormat="1" ht="14.25" spans="1:15">
      <c r="A1084" s="301" t="s">
        <v>1917</v>
      </c>
      <c r="B1084" s="328" t="s">
        <v>1918</v>
      </c>
      <c r="C1084" s="303"/>
      <c r="D1084" s="303"/>
      <c r="E1084" s="303"/>
      <c r="F1084" s="297" t="str">
        <f t="shared" si="81"/>
        <v/>
      </c>
      <c r="G1084" s="297" t="str">
        <f t="shared" si="82"/>
        <v/>
      </c>
      <c r="I1084" s="344"/>
      <c r="J1084" s="344"/>
      <c r="K1084" s="344"/>
      <c r="L1084" s="344"/>
      <c r="M1084" s="344"/>
      <c r="N1084" s="344"/>
      <c r="O1084" s="344"/>
    </row>
    <row r="1085" s="278" customFormat="1" ht="14.25" spans="1:15">
      <c r="A1085" s="301" t="s">
        <v>1919</v>
      </c>
      <c r="B1085" s="328" t="s">
        <v>1920</v>
      </c>
      <c r="C1085" s="303"/>
      <c r="D1085" s="303"/>
      <c r="E1085" s="303"/>
      <c r="F1085" s="297" t="str">
        <f t="shared" si="81"/>
        <v/>
      </c>
      <c r="G1085" s="297" t="str">
        <f t="shared" si="82"/>
        <v/>
      </c>
      <c r="I1085" s="344"/>
      <c r="J1085" s="344"/>
      <c r="K1085" s="344"/>
      <c r="L1085" s="344"/>
      <c r="M1085" s="344"/>
      <c r="N1085" s="344"/>
      <c r="O1085" s="344"/>
    </row>
    <row r="1086" s="278" customFormat="1" ht="14.25" spans="1:15">
      <c r="A1086" s="301" t="s">
        <v>1921</v>
      </c>
      <c r="B1086" s="328" t="s">
        <v>1922</v>
      </c>
      <c r="C1086" s="303"/>
      <c r="D1086" s="303"/>
      <c r="E1086" s="303"/>
      <c r="F1086" s="297" t="str">
        <f t="shared" si="81"/>
        <v/>
      </c>
      <c r="G1086" s="297" t="str">
        <f t="shared" si="82"/>
        <v/>
      </c>
      <c r="I1086" s="344"/>
      <c r="J1086" s="344"/>
      <c r="K1086" s="344"/>
      <c r="L1086" s="344"/>
      <c r="M1086" s="344"/>
      <c r="N1086" s="344"/>
      <c r="O1086" s="344"/>
    </row>
    <row r="1087" s="278" customFormat="1" ht="14.25" spans="1:15">
      <c r="A1087" s="301" t="s">
        <v>1923</v>
      </c>
      <c r="B1087" s="328" t="s">
        <v>1924</v>
      </c>
      <c r="C1087" s="303"/>
      <c r="D1087" s="303"/>
      <c r="E1087" s="303"/>
      <c r="F1087" s="297" t="str">
        <f t="shared" si="81"/>
        <v/>
      </c>
      <c r="G1087" s="297" t="str">
        <f t="shared" si="82"/>
        <v/>
      </c>
      <c r="I1087" s="344"/>
      <c r="J1087" s="344"/>
      <c r="K1087" s="344"/>
      <c r="L1087" s="344"/>
      <c r="M1087" s="344"/>
      <c r="N1087" s="344"/>
      <c r="O1087" s="344"/>
    </row>
    <row r="1088" s="278" customFormat="1" ht="14.25" spans="1:15">
      <c r="A1088" s="301" t="s">
        <v>1925</v>
      </c>
      <c r="B1088" s="328" t="s">
        <v>1926</v>
      </c>
      <c r="C1088" s="303"/>
      <c r="D1088" s="303"/>
      <c r="E1088" s="303"/>
      <c r="F1088" s="297" t="str">
        <f t="shared" si="81"/>
        <v/>
      </c>
      <c r="G1088" s="297" t="str">
        <f t="shared" si="82"/>
        <v/>
      </c>
      <c r="I1088" s="344"/>
      <c r="J1088" s="344"/>
      <c r="K1088" s="344"/>
      <c r="L1088" s="344"/>
      <c r="M1088" s="344"/>
      <c r="N1088" s="344"/>
      <c r="O1088" s="344"/>
    </row>
    <row r="1089" s="278" customFormat="1" ht="14.25" spans="1:15">
      <c r="A1089" s="298" t="s">
        <v>1927</v>
      </c>
      <c r="B1089" s="327" t="s">
        <v>1928</v>
      </c>
      <c r="C1089" s="300"/>
      <c r="D1089" s="300"/>
      <c r="E1089" s="300"/>
      <c r="F1089" s="297" t="str">
        <f t="shared" si="81"/>
        <v/>
      </c>
      <c r="G1089" s="297" t="str">
        <f t="shared" si="82"/>
        <v/>
      </c>
      <c r="I1089" s="344"/>
      <c r="J1089" s="344"/>
      <c r="K1089" s="344"/>
      <c r="L1089" s="344"/>
      <c r="M1089" s="344"/>
      <c r="N1089" s="344"/>
      <c r="O1089" s="344"/>
    </row>
    <row r="1090" s="278" customFormat="1" ht="14.25" spans="1:15">
      <c r="A1090" s="301" t="s">
        <v>1929</v>
      </c>
      <c r="B1090" s="328" t="s">
        <v>1930</v>
      </c>
      <c r="C1090" s="303"/>
      <c r="D1090" s="303"/>
      <c r="E1090" s="303"/>
      <c r="F1090" s="297" t="str">
        <f t="shared" si="81"/>
        <v/>
      </c>
      <c r="G1090" s="297" t="str">
        <f t="shared" si="82"/>
        <v/>
      </c>
      <c r="I1090" s="344"/>
      <c r="J1090" s="344"/>
      <c r="K1090" s="344"/>
      <c r="L1090" s="344"/>
      <c r="M1090" s="344"/>
      <c r="N1090" s="344"/>
      <c r="O1090" s="344"/>
    </row>
    <row r="1091" s="278" customFormat="1" ht="14.25" spans="1:15">
      <c r="A1091" s="301" t="s">
        <v>1931</v>
      </c>
      <c r="B1091" s="280" t="s">
        <v>1932</v>
      </c>
      <c r="C1091" s="303"/>
      <c r="D1091" s="303"/>
      <c r="E1091" s="303"/>
      <c r="F1091" s="297" t="str">
        <f t="shared" si="81"/>
        <v/>
      </c>
      <c r="G1091" s="297" t="str">
        <f t="shared" si="82"/>
        <v/>
      </c>
      <c r="I1091" s="344"/>
      <c r="J1091" s="344"/>
      <c r="K1091" s="344"/>
      <c r="L1091" s="344"/>
      <c r="M1091" s="344"/>
      <c r="N1091" s="344"/>
      <c r="O1091" s="344"/>
    </row>
    <row r="1092" s="278" customFormat="1" ht="14.25" spans="1:15">
      <c r="A1092" s="301" t="s">
        <v>1933</v>
      </c>
      <c r="B1092" s="328" t="s">
        <v>1934</v>
      </c>
      <c r="C1092" s="303"/>
      <c r="D1092" s="303"/>
      <c r="E1092" s="303"/>
      <c r="F1092" s="297" t="str">
        <f t="shared" si="81"/>
        <v/>
      </c>
      <c r="G1092" s="297" t="str">
        <f t="shared" si="82"/>
        <v/>
      </c>
      <c r="I1092" s="344"/>
      <c r="J1092" s="344"/>
      <c r="K1092" s="344"/>
      <c r="L1092" s="344"/>
      <c r="M1092" s="344"/>
      <c r="N1092" s="344"/>
      <c r="O1092" s="344"/>
    </row>
    <row r="1093" s="278" customFormat="1" ht="14.25" spans="1:15">
      <c r="A1093" s="301" t="s">
        <v>1935</v>
      </c>
      <c r="B1093" s="328" t="s">
        <v>1936</v>
      </c>
      <c r="C1093" s="303"/>
      <c r="D1093" s="303"/>
      <c r="E1093" s="303"/>
      <c r="F1093" s="297" t="str">
        <f t="shared" si="81"/>
        <v/>
      </c>
      <c r="G1093" s="297" t="str">
        <f t="shared" si="82"/>
        <v/>
      </c>
      <c r="I1093" s="344"/>
      <c r="J1093" s="344"/>
      <c r="K1093" s="344"/>
      <c r="L1093" s="344"/>
      <c r="M1093" s="344"/>
      <c r="N1093" s="344"/>
      <c r="O1093" s="344"/>
    </row>
    <row r="1094" s="278" customFormat="1" ht="14.25" spans="1:15">
      <c r="A1094" s="301" t="s">
        <v>1937</v>
      </c>
      <c r="B1094" s="328" t="s">
        <v>1938</v>
      </c>
      <c r="C1094" s="303"/>
      <c r="D1094" s="303"/>
      <c r="E1094" s="303"/>
      <c r="F1094" s="297" t="str">
        <f t="shared" si="81"/>
        <v/>
      </c>
      <c r="G1094" s="297" t="str">
        <f t="shared" si="82"/>
        <v/>
      </c>
      <c r="I1094" s="344"/>
      <c r="J1094" s="344"/>
      <c r="K1094" s="344"/>
      <c r="L1094" s="344"/>
      <c r="M1094" s="344"/>
      <c r="N1094" s="344"/>
      <c r="O1094" s="344"/>
    </row>
    <row r="1095" s="278" customFormat="1" ht="14.25" spans="1:15">
      <c r="A1095" s="298" t="s">
        <v>1939</v>
      </c>
      <c r="B1095" s="327" t="s">
        <v>1940</v>
      </c>
      <c r="C1095" s="300"/>
      <c r="D1095" s="300"/>
      <c r="E1095" s="300"/>
      <c r="F1095" s="297" t="str">
        <f t="shared" si="81"/>
        <v/>
      </c>
      <c r="G1095" s="297" t="str">
        <f t="shared" si="82"/>
        <v/>
      </c>
      <c r="I1095" s="344"/>
      <c r="J1095" s="344"/>
      <c r="K1095" s="344"/>
      <c r="L1095" s="344"/>
      <c r="M1095" s="344"/>
      <c r="N1095" s="344"/>
      <c r="O1095" s="344"/>
    </row>
    <row r="1096" s="278" customFormat="1" ht="14.25" spans="1:15">
      <c r="A1096" s="301" t="s">
        <v>1941</v>
      </c>
      <c r="B1096" s="328" t="s">
        <v>1942</v>
      </c>
      <c r="C1096" s="303"/>
      <c r="D1096" s="303"/>
      <c r="E1096" s="303"/>
      <c r="F1096" s="297" t="str">
        <f t="shared" si="81"/>
        <v/>
      </c>
      <c r="G1096" s="297" t="str">
        <f t="shared" si="82"/>
        <v/>
      </c>
      <c r="I1096" s="344"/>
      <c r="J1096" s="344"/>
      <c r="K1096" s="344"/>
      <c r="L1096" s="344"/>
      <c r="M1096" s="344"/>
      <c r="N1096" s="344"/>
      <c r="O1096" s="344"/>
    </row>
    <row r="1097" s="278" customFormat="1" ht="14.25" spans="1:15">
      <c r="A1097" s="301" t="s">
        <v>1943</v>
      </c>
      <c r="B1097" s="328" t="s">
        <v>1944</v>
      </c>
      <c r="C1097" s="303"/>
      <c r="D1097" s="303"/>
      <c r="E1097" s="303"/>
      <c r="F1097" s="297" t="str">
        <f t="shared" si="81"/>
        <v/>
      </c>
      <c r="G1097" s="297" t="str">
        <f t="shared" si="82"/>
        <v/>
      </c>
      <c r="I1097" s="344"/>
      <c r="J1097" s="344"/>
      <c r="K1097" s="344"/>
      <c r="L1097" s="344"/>
      <c r="M1097" s="344"/>
      <c r="N1097" s="344"/>
      <c r="O1097" s="344"/>
    </row>
    <row r="1098" s="278" customFormat="1" ht="14.25" spans="1:15">
      <c r="A1098" s="298" t="s">
        <v>1945</v>
      </c>
      <c r="B1098" s="327" t="s">
        <v>1946</v>
      </c>
      <c r="C1098" s="300"/>
      <c r="D1098" s="300"/>
      <c r="E1098" s="300"/>
      <c r="F1098" s="297" t="str">
        <f t="shared" si="81"/>
        <v/>
      </c>
      <c r="G1098" s="297" t="str">
        <f t="shared" si="82"/>
        <v/>
      </c>
      <c r="I1098" s="344"/>
      <c r="J1098" s="344"/>
      <c r="K1098" s="344"/>
      <c r="L1098" s="344"/>
      <c r="M1098" s="344"/>
      <c r="N1098" s="344"/>
      <c r="O1098" s="344"/>
    </row>
    <row r="1099" s="278" customFormat="1" ht="14.25" spans="1:15">
      <c r="A1099" s="301" t="s">
        <v>1947</v>
      </c>
      <c r="B1099" s="328" t="s">
        <v>1948</v>
      </c>
      <c r="C1099" s="303"/>
      <c r="D1099" s="303"/>
      <c r="E1099" s="303"/>
      <c r="F1099" s="297" t="str">
        <f t="shared" si="81"/>
        <v/>
      </c>
      <c r="G1099" s="297" t="str">
        <f t="shared" si="82"/>
        <v/>
      </c>
      <c r="I1099" s="344"/>
      <c r="J1099" s="344"/>
      <c r="K1099" s="344"/>
      <c r="L1099" s="344"/>
      <c r="M1099" s="344"/>
      <c r="N1099" s="344"/>
      <c r="O1099" s="344"/>
    </row>
    <row r="1100" s="278" customFormat="1" ht="14.25" spans="1:15">
      <c r="A1100" s="301" t="s">
        <v>1949</v>
      </c>
      <c r="B1100" s="328" t="s">
        <v>1950</v>
      </c>
      <c r="C1100" s="303"/>
      <c r="D1100" s="303"/>
      <c r="E1100" s="303"/>
      <c r="F1100" s="297" t="str">
        <f t="shared" si="81"/>
        <v/>
      </c>
      <c r="G1100" s="297" t="str">
        <f t="shared" si="82"/>
        <v/>
      </c>
      <c r="I1100" s="344"/>
      <c r="J1100" s="344"/>
      <c r="K1100" s="344"/>
      <c r="L1100" s="344"/>
      <c r="M1100" s="344"/>
      <c r="N1100" s="344"/>
      <c r="O1100" s="344"/>
    </row>
    <row r="1101" s="278" customFormat="1" ht="14.25" spans="1:15">
      <c r="A1101" s="295" t="s">
        <v>1951</v>
      </c>
      <c r="B1101" s="329" t="s">
        <v>1952</v>
      </c>
      <c r="C1101" s="324"/>
      <c r="D1101" s="324"/>
      <c r="E1101" s="324"/>
      <c r="F1101" s="297" t="str">
        <f t="shared" si="81"/>
        <v/>
      </c>
      <c r="G1101" s="297" t="str">
        <f t="shared" si="82"/>
        <v/>
      </c>
      <c r="I1101" s="344"/>
      <c r="J1101" s="344"/>
      <c r="K1101" s="344"/>
      <c r="L1101" s="344"/>
      <c r="M1101" s="344"/>
      <c r="N1101" s="344"/>
      <c r="O1101" s="344"/>
    </row>
    <row r="1102" s="278" customFormat="1" ht="14.25" spans="1:15">
      <c r="A1102" s="330" t="s">
        <v>1953</v>
      </c>
      <c r="B1102" s="331" t="s">
        <v>1954</v>
      </c>
      <c r="C1102" s="332"/>
      <c r="D1102" s="332"/>
      <c r="E1102" s="332"/>
      <c r="F1102" s="297" t="str">
        <f t="shared" si="81"/>
        <v/>
      </c>
      <c r="G1102" s="297" t="str">
        <f t="shared" si="82"/>
        <v/>
      </c>
      <c r="I1102" s="344"/>
      <c r="J1102" s="344"/>
      <c r="K1102" s="344"/>
      <c r="L1102" s="344"/>
      <c r="M1102" s="344"/>
      <c r="N1102" s="344"/>
      <c r="O1102" s="344"/>
    </row>
    <row r="1103" s="278" customFormat="1" ht="14.25" spans="1:15">
      <c r="A1103" s="330" t="s">
        <v>1955</v>
      </c>
      <c r="B1103" s="331" t="s">
        <v>1956</v>
      </c>
      <c r="C1103" s="332"/>
      <c r="D1103" s="332"/>
      <c r="E1103" s="332"/>
      <c r="F1103" s="297" t="str">
        <f t="shared" si="81"/>
        <v/>
      </c>
      <c r="G1103" s="297" t="str">
        <f t="shared" si="82"/>
        <v/>
      </c>
      <c r="I1103" s="344"/>
      <c r="J1103" s="344"/>
      <c r="K1103" s="344"/>
      <c r="L1103" s="344"/>
      <c r="M1103" s="344"/>
      <c r="N1103" s="344"/>
      <c r="O1103" s="344"/>
    </row>
    <row r="1104" s="278" customFormat="1" ht="14.25" spans="1:15">
      <c r="A1104" s="330" t="s">
        <v>1957</v>
      </c>
      <c r="B1104" s="331" t="s">
        <v>1958</v>
      </c>
      <c r="C1104" s="332"/>
      <c r="D1104" s="332"/>
      <c r="E1104" s="332"/>
      <c r="F1104" s="297" t="str">
        <f t="shared" si="81"/>
        <v/>
      </c>
      <c r="G1104" s="297" t="str">
        <f t="shared" si="82"/>
        <v/>
      </c>
      <c r="I1104" s="344"/>
      <c r="J1104" s="344"/>
      <c r="K1104" s="344"/>
      <c r="L1104" s="344"/>
      <c r="M1104" s="344"/>
      <c r="N1104" s="344"/>
      <c r="O1104" s="344"/>
    </row>
    <row r="1105" s="278" customFormat="1" ht="14.25" spans="1:15">
      <c r="A1105" s="330" t="s">
        <v>1959</v>
      </c>
      <c r="B1105" s="331" t="s">
        <v>1960</v>
      </c>
      <c r="C1105" s="332"/>
      <c r="D1105" s="332"/>
      <c r="E1105" s="332"/>
      <c r="F1105" s="297" t="str">
        <f t="shared" si="81"/>
        <v/>
      </c>
      <c r="G1105" s="297" t="str">
        <f t="shared" si="82"/>
        <v/>
      </c>
      <c r="I1105" s="344"/>
      <c r="J1105" s="344"/>
      <c r="K1105" s="344"/>
      <c r="L1105" s="344"/>
      <c r="M1105" s="344"/>
      <c r="N1105" s="344"/>
      <c r="O1105" s="344"/>
    </row>
    <row r="1106" s="278" customFormat="1" ht="14.25" spans="1:15">
      <c r="A1106" s="330" t="s">
        <v>1961</v>
      </c>
      <c r="B1106" s="331" t="s">
        <v>1962</v>
      </c>
      <c r="C1106" s="332"/>
      <c r="D1106" s="332"/>
      <c r="E1106" s="332"/>
      <c r="F1106" s="297" t="str">
        <f t="shared" si="81"/>
        <v/>
      </c>
      <c r="G1106" s="297" t="str">
        <f t="shared" si="82"/>
        <v/>
      </c>
      <c r="I1106" s="344"/>
      <c r="J1106" s="344"/>
      <c r="K1106" s="344"/>
      <c r="L1106" s="344"/>
      <c r="M1106" s="344"/>
      <c r="N1106" s="344"/>
      <c r="O1106" s="344"/>
    </row>
    <row r="1107" s="278" customFormat="1" ht="14.25" spans="1:15">
      <c r="A1107" s="330" t="s">
        <v>1963</v>
      </c>
      <c r="B1107" s="331" t="s">
        <v>1457</v>
      </c>
      <c r="C1107" s="332"/>
      <c r="D1107" s="332"/>
      <c r="E1107" s="332"/>
      <c r="F1107" s="297" t="str">
        <f t="shared" si="81"/>
        <v/>
      </c>
      <c r="G1107" s="297" t="str">
        <f t="shared" si="82"/>
        <v/>
      </c>
      <c r="I1107" s="344"/>
      <c r="J1107" s="344"/>
      <c r="K1107" s="344"/>
      <c r="L1107" s="344"/>
      <c r="M1107" s="344"/>
      <c r="N1107" s="344"/>
      <c r="O1107" s="344"/>
    </row>
    <row r="1108" s="278" customFormat="1" ht="14.25" spans="1:15">
      <c r="A1108" s="330" t="s">
        <v>1964</v>
      </c>
      <c r="B1108" s="331" t="s">
        <v>1965</v>
      </c>
      <c r="C1108" s="332"/>
      <c r="D1108" s="332"/>
      <c r="E1108" s="332"/>
      <c r="F1108" s="297" t="str">
        <f t="shared" si="81"/>
        <v/>
      </c>
      <c r="G1108" s="297" t="str">
        <f t="shared" si="82"/>
        <v/>
      </c>
      <c r="I1108" s="344"/>
      <c r="J1108" s="344"/>
      <c r="K1108" s="344"/>
      <c r="L1108" s="344"/>
      <c r="M1108" s="344"/>
      <c r="N1108" s="344"/>
      <c r="O1108" s="344"/>
    </row>
    <row r="1109" s="278" customFormat="1" ht="14.25" spans="1:15">
      <c r="A1109" s="330" t="s">
        <v>1966</v>
      </c>
      <c r="B1109" s="331" t="s">
        <v>1967</v>
      </c>
      <c r="C1109" s="332"/>
      <c r="D1109" s="332"/>
      <c r="E1109" s="332"/>
      <c r="F1109" s="297" t="str">
        <f t="shared" si="81"/>
        <v/>
      </c>
      <c r="G1109" s="297" t="str">
        <f t="shared" si="82"/>
        <v/>
      </c>
      <c r="I1109" s="344"/>
      <c r="J1109" s="344"/>
      <c r="K1109" s="344"/>
      <c r="L1109" s="344"/>
      <c r="M1109" s="344"/>
      <c r="N1109" s="344"/>
      <c r="O1109" s="344"/>
    </row>
    <row r="1110" s="278" customFormat="1" ht="14.25" spans="1:15">
      <c r="A1110" s="330" t="s">
        <v>1968</v>
      </c>
      <c r="B1110" s="331" t="s">
        <v>1969</v>
      </c>
      <c r="C1110" s="332"/>
      <c r="D1110" s="332"/>
      <c r="E1110" s="332"/>
      <c r="F1110" s="297" t="str">
        <f t="shared" ref="F1110:F1173" si="83">IF(C1110=0,"",ROUND(E1110/C1110*100,1))</f>
        <v/>
      </c>
      <c r="G1110" s="297" t="str">
        <f t="shared" ref="G1110:G1173" si="84">IF(D1110=0,"",ROUND(E1110/D1110*100,1))</f>
        <v/>
      </c>
      <c r="I1110" s="344"/>
      <c r="J1110" s="344"/>
      <c r="K1110" s="344"/>
      <c r="L1110" s="344"/>
      <c r="M1110" s="344"/>
      <c r="N1110" s="344"/>
      <c r="O1110" s="344"/>
    </row>
    <row r="1111" s="278" customFormat="1" ht="14.25" spans="1:15">
      <c r="A1111" s="295" t="s">
        <v>1970</v>
      </c>
      <c r="B1111" s="329" t="s">
        <v>1971</v>
      </c>
      <c r="C1111" s="324">
        <f>SUM(C1112,C1139,C1154)</f>
        <v>3490</v>
      </c>
      <c r="D1111" s="324">
        <f>SUM(D1112,D1139,D1154)</f>
        <v>4878</v>
      </c>
      <c r="E1111" s="324">
        <f>SUM(E1112,E1139,E1154)</f>
        <v>5238</v>
      </c>
      <c r="F1111" s="297">
        <f t="shared" si="83"/>
        <v>150.1</v>
      </c>
      <c r="G1111" s="297">
        <f t="shared" si="84"/>
        <v>107.4</v>
      </c>
      <c r="I1111" s="344"/>
      <c r="J1111" s="344"/>
      <c r="K1111" s="344"/>
      <c r="L1111" s="344"/>
      <c r="M1111" s="344"/>
      <c r="N1111" s="344"/>
      <c r="O1111" s="344"/>
    </row>
    <row r="1112" s="278" customFormat="1" ht="14.25" spans="1:15">
      <c r="A1112" s="298" t="s">
        <v>1972</v>
      </c>
      <c r="B1112" s="327" t="s">
        <v>1973</v>
      </c>
      <c r="C1112" s="300">
        <f>SUM(C1113:C1138)</f>
        <v>3350</v>
      </c>
      <c r="D1112" s="300">
        <f>SUM(D1113:D1138)</f>
        <v>4749</v>
      </c>
      <c r="E1112" s="300">
        <f>SUM(E1113:E1138)</f>
        <v>5158</v>
      </c>
      <c r="F1112" s="297">
        <f t="shared" si="83"/>
        <v>154</v>
      </c>
      <c r="G1112" s="297">
        <f t="shared" si="84"/>
        <v>108.6</v>
      </c>
      <c r="I1112" s="344"/>
      <c r="J1112" s="344"/>
      <c r="K1112" s="344"/>
      <c r="L1112" s="344"/>
      <c r="M1112" s="344"/>
      <c r="N1112" s="344"/>
      <c r="O1112" s="344"/>
    </row>
    <row r="1113" s="278" customFormat="1" ht="15" spans="1:15">
      <c r="A1113" s="301" t="s">
        <v>1974</v>
      </c>
      <c r="B1113" s="328" t="s">
        <v>33</v>
      </c>
      <c r="C1113" s="304">
        <v>553</v>
      </c>
      <c r="D1113" s="304">
        <v>563</v>
      </c>
      <c r="E1113" s="304">
        <v>563</v>
      </c>
      <c r="F1113" s="297">
        <f t="shared" si="83"/>
        <v>101.8</v>
      </c>
      <c r="G1113" s="297">
        <f t="shared" si="84"/>
        <v>100</v>
      </c>
      <c r="I1113" s="344"/>
      <c r="J1113" s="344"/>
      <c r="K1113" s="344"/>
      <c r="L1113" s="344"/>
      <c r="M1113" s="344"/>
      <c r="N1113" s="344"/>
      <c r="O1113" s="344"/>
    </row>
    <row r="1114" s="278" customFormat="1" ht="15" spans="1:15">
      <c r="A1114" s="301" t="s">
        <v>1975</v>
      </c>
      <c r="B1114" s="328" t="s">
        <v>35</v>
      </c>
      <c r="C1114" s="304">
        <v>385</v>
      </c>
      <c r="D1114" s="304"/>
      <c r="E1114" s="304">
        <v>251</v>
      </c>
      <c r="F1114" s="297">
        <f t="shared" si="83"/>
        <v>65.2</v>
      </c>
      <c r="G1114" s="297" t="str">
        <f t="shared" si="84"/>
        <v/>
      </c>
      <c r="I1114" s="344"/>
      <c r="J1114" s="344"/>
      <c r="K1114" s="344"/>
      <c r="L1114" s="344"/>
      <c r="M1114" s="344"/>
      <c r="N1114" s="344"/>
      <c r="O1114" s="344"/>
    </row>
    <row r="1115" s="278" customFormat="1" ht="15" spans="1:15">
      <c r="A1115" s="301" t="s">
        <v>1976</v>
      </c>
      <c r="B1115" s="328" t="s">
        <v>37</v>
      </c>
      <c r="C1115" s="304"/>
      <c r="D1115" s="304"/>
      <c r="E1115" s="304"/>
      <c r="F1115" s="297" t="str">
        <f t="shared" si="83"/>
        <v/>
      </c>
      <c r="G1115" s="297" t="str">
        <f t="shared" si="84"/>
        <v/>
      </c>
      <c r="I1115" s="344"/>
      <c r="J1115" s="344"/>
      <c r="K1115" s="344"/>
      <c r="L1115" s="344"/>
      <c r="M1115" s="344"/>
      <c r="N1115" s="344"/>
      <c r="O1115" s="344"/>
    </row>
    <row r="1116" s="278" customFormat="1" ht="15" spans="1:15">
      <c r="A1116" s="301" t="s">
        <v>1977</v>
      </c>
      <c r="B1116" s="328" t="s">
        <v>1978</v>
      </c>
      <c r="C1116" s="304"/>
      <c r="D1116" s="304">
        <v>180</v>
      </c>
      <c r="E1116" s="304"/>
      <c r="F1116" s="297" t="str">
        <f t="shared" si="83"/>
        <v/>
      </c>
      <c r="G1116" s="297">
        <f t="shared" si="84"/>
        <v>0</v>
      </c>
      <c r="I1116" s="344"/>
      <c r="J1116" s="344"/>
      <c r="K1116" s="344"/>
      <c r="L1116" s="344"/>
      <c r="M1116" s="344"/>
      <c r="N1116" s="344"/>
      <c r="O1116" s="344"/>
    </row>
    <row r="1117" s="278" customFormat="1" ht="15" spans="1:15">
      <c r="A1117" s="301" t="s">
        <v>1979</v>
      </c>
      <c r="B1117" s="328" t="s">
        <v>1980</v>
      </c>
      <c r="C1117" s="304">
        <v>2412</v>
      </c>
      <c r="D1117" s="304">
        <v>1451</v>
      </c>
      <c r="E1117" s="304">
        <v>2412</v>
      </c>
      <c r="F1117" s="297">
        <f t="shared" si="83"/>
        <v>100</v>
      </c>
      <c r="G1117" s="297">
        <f t="shared" si="84"/>
        <v>166.2</v>
      </c>
      <c r="I1117" s="344"/>
      <c r="J1117" s="344"/>
      <c r="K1117" s="344"/>
      <c r="L1117" s="344"/>
      <c r="M1117" s="344"/>
      <c r="N1117" s="344"/>
      <c r="O1117" s="344"/>
    </row>
    <row r="1118" s="278" customFormat="1" ht="15" spans="1:15">
      <c r="A1118" s="301" t="s">
        <v>1981</v>
      </c>
      <c r="B1118" s="328" t="s">
        <v>1982</v>
      </c>
      <c r="C1118" s="304"/>
      <c r="D1118" s="304"/>
      <c r="E1118" s="304"/>
      <c r="F1118" s="297" t="str">
        <f t="shared" si="83"/>
        <v/>
      </c>
      <c r="G1118" s="297" t="str">
        <f t="shared" si="84"/>
        <v/>
      </c>
      <c r="I1118" s="344"/>
      <c r="J1118" s="344"/>
      <c r="K1118" s="344"/>
      <c r="L1118" s="344"/>
      <c r="M1118" s="344"/>
      <c r="N1118" s="344"/>
      <c r="O1118" s="344"/>
    </row>
    <row r="1119" s="278" customFormat="1" ht="15" spans="1:15">
      <c r="A1119" s="301" t="s">
        <v>1983</v>
      </c>
      <c r="B1119" s="328" t="s">
        <v>1984</v>
      </c>
      <c r="C1119" s="304"/>
      <c r="D1119" s="304">
        <v>11</v>
      </c>
      <c r="E1119" s="304"/>
      <c r="F1119" s="297" t="str">
        <f t="shared" si="83"/>
        <v/>
      </c>
      <c r="G1119" s="297">
        <f t="shared" si="84"/>
        <v>0</v>
      </c>
      <c r="I1119" s="344"/>
      <c r="J1119" s="344"/>
      <c r="K1119" s="344"/>
      <c r="L1119" s="344"/>
      <c r="M1119" s="344"/>
      <c r="N1119" s="344"/>
      <c r="O1119" s="344"/>
    </row>
    <row r="1120" s="278" customFormat="1" ht="15" spans="1:15">
      <c r="A1120" s="301" t="s">
        <v>1985</v>
      </c>
      <c r="B1120" s="328" t="s">
        <v>1986</v>
      </c>
      <c r="C1120" s="304"/>
      <c r="D1120" s="304"/>
      <c r="E1120" s="304"/>
      <c r="F1120" s="297" t="str">
        <f t="shared" si="83"/>
        <v/>
      </c>
      <c r="G1120" s="297" t="str">
        <f t="shared" si="84"/>
        <v/>
      </c>
      <c r="I1120" s="344"/>
      <c r="J1120" s="344"/>
      <c r="K1120" s="344"/>
      <c r="L1120" s="344"/>
      <c r="M1120" s="344"/>
      <c r="N1120" s="344"/>
      <c r="O1120" s="344"/>
    </row>
    <row r="1121" s="278" customFormat="1" ht="15" spans="1:15">
      <c r="A1121" s="301" t="s">
        <v>1987</v>
      </c>
      <c r="B1121" s="328" t="s">
        <v>1988</v>
      </c>
      <c r="C1121" s="304"/>
      <c r="D1121" s="304">
        <v>1002</v>
      </c>
      <c r="E1121" s="304">
        <v>800</v>
      </c>
      <c r="F1121" s="297" t="str">
        <f t="shared" si="83"/>
        <v/>
      </c>
      <c r="G1121" s="297">
        <f t="shared" si="84"/>
        <v>79.8</v>
      </c>
      <c r="I1121" s="344"/>
      <c r="J1121" s="344"/>
      <c r="K1121" s="344"/>
      <c r="L1121" s="344"/>
      <c r="M1121" s="344"/>
      <c r="N1121" s="344"/>
      <c r="O1121" s="344"/>
    </row>
    <row r="1122" s="278" customFormat="1" ht="15" spans="1:15">
      <c r="A1122" s="301" t="s">
        <v>1989</v>
      </c>
      <c r="B1122" s="328" t="s">
        <v>1990</v>
      </c>
      <c r="C1122" s="304"/>
      <c r="D1122" s="304"/>
      <c r="E1122" s="304"/>
      <c r="F1122" s="297" t="str">
        <f t="shared" si="83"/>
        <v/>
      </c>
      <c r="G1122" s="297" t="str">
        <f t="shared" si="84"/>
        <v/>
      </c>
      <c r="I1122" s="344"/>
      <c r="J1122" s="344"/>
      <c r="K1122" s="344"/>
      <c r="L1122" s="344"/>
      <c r="M1122" s="344"/>
      <c r="N1122" s="344"/>
      <c r="O1122" s="344"/>
    </row>
    <row r="1123" s="278" customFormat="1" ht="15" spans="1:15">
      <c r="A1123" s="301" t="s">
        <v>1991</v>
      </c>
      <c r="B1123" s="328" t="s">
        <v>1992</v>
      </c>
      <c r="C1123" s="304"/>
      <c r="D1123" s="304">
        <v>9</v>
      </c>
      <c r="E1123" s="304"/>
      <c r="F1123" s="297" t="str">
        <f t="shared" si="83"/>
        <v/>
      </c>
      <c r="G1123" s="297">
        <f t="shared" si="84"/>
        <v>0</v>
      </c>
      <c r="I1123" s="344"/>
      <c r="J1123" s="344"/>
      <c r="K1123" s="344"/>
      <c r="L1123" s="344"/>
      <c r="M1123" s="344"/>
      <c r="N1123" s="344"/>
      <c r="O1123" s="344"/>
    </row>
    <row r="1124" s="278" customFormat="1" ht="15" spans="1:15">
      <c r="A1124" s="301" t="s">
        <v>1993</v>
      </c>
      <c r="B1124" s="328" t="s">
        <v>1994</v>
      </c>
      <c r="C1124" s="304"/>
      <c r="D1124" s="304"/>
      <c r="E1124" s="304"/>
      <c r="F1124" s="297" t="str">
        <f t="shared" si="83"/>
        <v/>
      </c>
      <c r="G1124" s="297" t="str">
        <f t="shared" si="84"/>
        <v/>
      </c>
      <c r="I1124" s="344"/>
      <c r="J1124" s="344"/>
      <c r="K1124" s="344"/>
      <c r="L1124" s="344"/>
      <c r="M1124" s="344"/>
      <c r="N1124" s="344"/>
      <c r="O1124" s="344"/>
    </row>
    <row r="1125" s="278" customFormat="1" ht="15" spans="1:15">
      <c r="A1125" s="301" t="s">
        <v>1995</v>
      </c>
      <c r="B1125" s="328" t="s">
        <v>1996</v>
      </c>
      <c r="C1125" s="304"/>
      <c r="D1125" s="304"/>
      <c r="E1125" s="304"/>
      <c r="F1125" s="297" t="str">
        <f t="shared" si="83"/>
        <v/>
      </c>
      <c r="G1125" s="297" t="str">
        <f t="shared" si="84"/>
        <v/>
      </c>
      <c r="I1125" s="344"/>
      <c r="J1125" s="344"/>
      <c r="K1125" s="344"/>
      <c r="L1125" s="344"/>
      <c r="M1125" s="344"/>
      <c r="N1125" s="344"/>
      <c r="O1125" s="344"/>
    </row>
    <row r="1126" s="278" customFormat="1" ht="15" spans="1:15">
      <c r="A1126" s="301" t="s">
        <v>1997</v>
      </c>
      <c r="B1126" s="328" t="s">
        <v>1998</v>
      </c>
      <c r="C1126" s="304"/>
      <c r="D1126" s="304"/>
      <c r="E1126" s="304"/>
      <c r="F1126" s="297" t="str">
        <f t="shared" si="83"/>
        <v/>
      </c>
      <c r="G1126" s="297" t="str">
        <f t="shared" si="84"/>
        <v/>
      </c>
      <c r="I1126" s="344"/>
      <c r="J1126" s="344"/>
      <c r="K1126" s="344"/>
      <c r="L1126" s="344"/>
      <c r="M1126" s="344"/>
      <c r="N1126" s="344"/>
      <c r="O1126" s="344"/>
    </row>
    <row r="1127" s="278" customFormat="1" ht="15" spans="1:15">
      <c r="A1127" s="301" t="s">
        <v>1999</v>
      </c>
      <c r="B1127" s="328" t="s">
        <v>2000</v>
      </c>
      <c r="C1127" s="304"/>
      <c r="D1127" s="304"/>
      <c r="E1127" s="304"/>
      <c r="F1127" s="297" t="str">
        <f t="shared" si="83"/>
        <v/>
      </c>
      <c r="G1127" s="297" t="str">
        <f t="shared" si="84"/>
        <v/>
      </c>
      <c r="I1127" s="344"/>
      <c r="J1127" s="344"/>
      <c r="K1127" s="344"/>
      <c r="L1127" s="344"/>
      <c r="M1127" s="344"/>
      <c r="N1127" s="344"/>
      <c r="O1127" s="344"/>
    </row>
    <row r="1128" s="278" customFormat="1" ht="15" spans="1:15">
      <c r="A1128" s="301" t="s">
        <v>2001</v>
      </c>
      <c r="B1128" s="328" t="s">
        <v>2002</v>
      </c>
      <c r="C1128" s="304"/>
      <c r="D1128" s="304"/>
      <c r="E1128" s="304"/>
      <c r="F1128" s="297" t="str">
        <f t="shared" si="83"/>
        <v/>
      </c>
      <c r="G1128" s="297" t="str">
        <f t="shared" si="84"/>
        <v/>
      </c>
      <c r="I1128" s="344"/>
      <c r="J1128" s="344"/>
      <c r="K1128" s="344"/>
      <c r="L1128" s="344"/>
      <c r="M1128" s="344"/>
      <c r="N1128" s="344"/>
      <c r="O1128" s="344"/>
    </row>
    <row r="1129" s="278" customFormat="1" ht="15" spans="1:15">
      <c r="A1129" s="301" t="s">
        <v>2003</v>
      </c>
      <c r="B1129" s="328" t="s">
        <v>2004</v>
      </c>
      <c r="C1129" s="304"/>
      <c r="D1129" s="304"/>
      <c r="E1129" s="304"/>
      <c r="F1129" s="297" t="str">
        <f t="shared" si="83"/>
        <v/>
      </c>
      <c r="G1129" s="297" t="str">
        <f t="shared" si="84"/>
        <v/>
      </c>
      <c r="I1129" s="344"/>
      <c r="J1129" s="344"/>
      <c r="K1129" s="344"/>
      <c r="L1129" s="344"/>
      <c r="M1129" s="344"/>
      <c r="N1129" s="344"/>
      <c r="O1129" s="344"/>
    </row>
    <row r="1130" s="278" customFormat="1" ht="15" spans="1:15">
      <c r="A1130" s="301" t="s">
        <v>2005</v>
      </c>
      <c r="B1130" s="328" t="s">
        <v>2006</v>
      </c>
      <c r="C1130" s="304"/>
      <c r="D1130" s="304"/>
      <c r="E1130" s="304"/>
      <c r="F1130" s="297" t="str">
        <f t="shared" si="83"/>
        <v/>
      </c>
      <c r="G1130" s="297" t="str">
        <f t="shared" si="84"/>
        <v/>
      </c>
      <c r="I1130" s="344"/>
      <c r="J1130" s="344"/>
      <c r="K1130" s="344"/>
      <c r="L1130" s="344"/>
      <c r="M1130" s="344"/>
      <c r="N1130" s="344"/>
      <c r="O1130" s="344"/>
    </row>
    <row r="1131" s="278" customFormat="1" ht="15" spans="1:15">
      <c r="A1131" s="301" t="s">
        <v>2007</v>
      </c>
      <c r="B1131" s="328" t="s">
        <v>2008</v>
      </c>
      <c r="C1131" s="304"/>
      <c r="D1131" s="304"/>
      <c r="E1131" s="304"/>
      <c r="F1131" s="297" t="str">
        <f t="shared" si="83"/>
        <v/>
      </c>
      <c r="G1131" s="297" t="str">
        <f t="shared" si="84"/>
        <v/>
      </c>
      <c r="I1131" s="344"/>
      <c r="J1131" s="344"/>
      <c r="K1131" s="344"/>
      <c r="L1131" s="344"/>
      <c r="M1131" s="344"/>
      <c r="N1131" s="344"/>
      <c r="O1131" s="344"/>
    </row>
    <row r="1132" s="278" customFormat="1" ht="15" spans="1:15">
      <c r="A1132" s="301" t="s">
        <v>2009</v>
      </c>
      <c r="B1132" s="328" t="s">
        <v>2010</v>
      </c>
      <c r="C1132" s="304"/>
      <c r="D1132" s="304"/>
      <c r="E1132" s="304"/>
      <c r="F1132" s="297" t="str">
        <f t="shared" si="83"/>
        <v/>
      </c>
      <c r="G1132" s="297" t="str">
        <f t="shared" si="84"/>
        <v/>
      </c>
      <c r="I1132" s="344"/>
      <c r="J1132" s="344"/>
      <c r="K1132" s="344"/>
      <c r="L1132" s="344"/>
      <c r="M1132" s="344"/>
      <c r="N1132" s="344"/>
      <c r="O1132" s="344"/>
    </row>
    <row r="1133" s="278" customFormat="1" ht="15" spans="1:15">
      <c r="A1133" s="301" t="s">
        <v>2011</v>
      </c>
      <c r="B1133" s="328" t="s">
        <v>2012</v>
      </c>
      <c r="C1133" s="304"/>
      <c r="D1133" s="304"/>
      <c r="E1133" s="304"/>
      <c r="F1133" s="297" t="str">
        <f t="shared" si="83"/>
        <v/>
      </c>
      <c r="G1133" s="297" t="str">
        <f t="shared" si="84"/>
        <v/>
      </c>
      <c r="I1133" s="344"/>
      <c r="J1133" s="344"/>
      <c r="K1133" s="344"/>
      <c r="L1133" s="344"/>
      <c r="M1133" s="344"/>
      <c r="N1133" s="344"/>
      <c r="O1133" s="344"/>
    </row>
    <row r="1134" s="278" customFormat="1" ht="15" spans="1:15">
      <c r="A1134" s="301" t="s">
        <v>2013</v>
      </c>
      <c r="B1134" s="328" t="s">
        <v>2014</v>
      </c>
      <c r="C1134" s="304"/>
      <c r="D1134" s="304"/>
      <c r="E1134" s="304"/>
      <c r="F1134" s="297" t="str">
        <f t="shared" si="83"/>
        <v/>
      </c>
      <c r="G1134" s="297" t="str">
        <f t="shared" si="84"/>
        <v/>
      </c>
      <c r="I1134" s="344"/>
      <c r="J1134" s="344"/>
      <c r="K1134" s="344"/>
      <c r="L1134" s="344"/>
      <c r="M1134" s="344"/>
      <c r="N1134" s="344"/>
      <c r="O1134" s="344"/>
    </row>
    <row r="1135" s="278" customFormat="1" ht="15" spans="1:15">
      <c r="A1135" s="301" t="s">
        <v>2015</v>
      </c>
      <c r="B1135" s="328" t="s">
        <v>2016</v>
      </c>
      <c r="C1135" s="304"/>
      <c r="D1135" s="304"/>
      <c r="E1135" s="304"/>
      <c r="F1135" s="297" t="str">
        <f t="shared" si="83"/>
        <v/>
      </c>
      <c r="G1135" s="297" t="str">
        <f t="shared" si="84"/>
        <v/>
      </c>
      <c r="I1135" s="344"/>
      <c r="J1135" s="344"/>
      <c r="K1135" s="344"/>
      <c r="L1135" s="344"/>
      <c r="M1135" s="344"/>
      <c r="N1135" s="344"/>
      <c r="O1135" s="344"/>
    </row>
    <row r="1136" s="278" customFormat="1" ht="15" spans="1:15">
      <c r="A1136" s="301" t="s">
        <v>2017</v>
      </c>
      <c r="B1136" s="328" t="s">
        <v>2018</v>
      </c>
      <c r="C1136" s="304"/>
      <c r="D1136" s="304"/>
      <c r="E1136" s="304"/>
      <c r="F1136" s="297" t="str">
        <f t="shared" si="83"/>
        <v/>
      </c>
      <c r="G1136" s="297" t="str">
        <f t="shared" si="84"/>
        <v/>
      </c>
      <c r="I1136" s="344"/>
      <c r="J1136" s="344"/>
      <c r="K1136" s="344"/>
      <c r="L1136" s="344"/>
      <c r="M1136" s="344"/>
      <c r="N1136" s="344"/>
      <c r="O1136" s="344"/>
    </row>
    <row r="1137" s="278" customFormat="1" ht="15" spans="1:15">
      <c r="A1137" s="301" t="s">
        <v>2019</v>
      </c>
      <c r="B1137" s="328" t="s">
        <v>51</v>
      </c>
      <c r="C1137" s="304"/>
      <c r="D1137" s="304">
        <v>191</v>
      </c>
      <c r="E1137" s="304">
        <v>132</v>
      </c>
      <c r="F1137" s="297" t="str">
        <f t="shared" si="83"/>
        <v/>
      </c>
      <c r="G1137" s="297">
        <f t="shared" si="84"/>
        <v>69.1</v>
      </c>
      <c r="I1137" s="344"/>
      <c r="J1137" s="344"/>
      <c r="K1137" s="344"/>
      <c r="L1137" s="344"/>
      <c r="M1137" s="344"/>
      <c r="N1137" s="344"/>
      <c r="O1137" s="344"/>
    </row>
    <row r="1138" s="278" customFormat="1" ht="15" spans="1:15">
      <c r="A1138" s="301" t="s">
        <v>2020</v>
      </c>
      <c r="B1138" s="328" t="s">
        <v>2021</v>
      </c>
      <c r="C1138" s="304"/>
      <c r="D1138" s="304">
        <v>1342</v>
      </c>
      <c r="E1138" s="304">
        <v>1000</v>
      </c>
      <c r="F1138" s="297" t="str">
        <f t="shared" si="83"/>
        <v/>
      </c>
      <c r="G1138" s="297">
        <f t="shared" si="84"/>
        <v>74.5</v>
      </c>
      <c r="I1138" s="344"/>
      <c r="J1138" s="344"/>
      <c r="K1138" s="344"/>
      <c r="L1138" s="344"/>
      <c r="M1138" s="344"/>
      <c r="N1138" s="344"/>
      <c r="O1138" s="344"/>
    </row>
    <row r="1139" s="278" customFormat="1" ht="14.25" spans="1:15">
      <c r="A1139" s="298" t="s">
        <v>2022</v>
      </c>
      <c r="B1139" s="327" t="s">
        <v>2023</v>
      </c>
      <c r="C1139" s="300">
        <f>SUM(C1140:C1153)</f>
        <v>140</v>
      </c>
      <c r="D1139" s="300">
        <f>SUM(D1140:D1153)</f>
        <v>129</v>
      </c>
      <c r="E1139" s="300">
        <f>SUM(E1140:E1153)</f>
        <v>80</v>
      </c>
      <c r="F1139" s="297">
        <f t="shared" si="83"/>
        <v>57.1</v>
      </c>
      <c r="G1139" s="297">
        <f t="shared" si="84"/>
        <v>62</v>
      </c>
      <c r="I1139" s="344"/>
      <c r="J1139" s="344"/>
      <c r="K1139" s="344"/>
      <c r="L1139" s="344"/>
      <c r="M1139" s="344"/>
      <c r="N1139" s="344"/>
      <c r="O1139" s="344"/>
    </row>
    <row r="1140" s="278" customFormat="1" ht="15" spans="1:15">
      <c r="A1140" s="301" t="s">
        <v>2024</v>
      </c>
      <c r="B1140" s="328" t="s">
        <v>33</v>
      </c>
      <c r="C1140" s="304"/>
      <c r="D1140" s="304"/>
      <c r="E1140" s="304"/>
      <c r="F1140" s="297" t="str">
        <f t="shared" si="83"/>
        <v/>
      </c>
      <c r="G1140" s="297" t="str">
        <f t="shared" si="84"/>
        <v/>
      </c>
      <c r="I1140" s="344"/>
      <c r="J1140" s="344"/>
      <c r="K1140" s="344"/>
      <c r="L1140" s="344"/>
      <c r="M1140" s="344"/>
      <c r="N1140" s="344"/>
      <c r="O1140" s="344"/>
    </row>
    <row r="1141" s="278" customFormat="1" ht="15" spans="1:15">
      <c r="A1141" s="301" t="s">
        <v>2025</v>
      </c>
      <c r="B1141" s="328" t="s">
        <v>35</v>
      </c>
      <c r="C1141" s="304">
        <v>140</v>
      </c>
      <c r="D1141" s="304"/>
      <c r="E1141" s="304">
        <v>80</v>
      </c>
      <c r="F1141" s="297">
        <f t="shared" si="83"/>
        <v>57.1</v>
      </c>
      <c r="G1141" s="297" t="str">
        <f t="shared" si="84"/>
        <v/>
      </c>
      <c r="I1141" s="344"/>
      <c r="J1141" s="344"/>
      <c r="K1141" s="344"/>
      <c r="L1141" s="344"/>
      <c r="M1141" s="344"/>
      <c r="N1141" s="344"/>
      <c r="O1141" s="344"/>
    </row>
    <row r="1142" s="278" customFormat="1" ht="15" spans="1:15">
      <c r="A1142" s="301" t="s">
        <v>2026</v>
      </c>
      <c r="B1142" s="328" t="s">
        <v>37</v>
      </c>
      <c r="C1142" s="304"/>
      <c r="D1142" s="304"/>
      <c r="E1142" s="304"/>
      <c r="F1142" s="297" t="str">
        <f t="shared" si="83"/>
        <v/>
      </c>
      <c r="G1142" s="297" t="str">
        <f t="shared" si="84"/>
        <v/>
      </c>
      <c r="I1142" s="344"/>
      <c r="J1142" s="344"/>
      <c r="K1142" s="344"/>
      <c r="L1142" s="344"/>
      <c r="M1142" s="344"/>
      <c r="N1142" s="344"/>
      <c r="O1142" s="344"/>
    </row>
    <row r="1143" s="278" customFormat="1" ht="15" spans="1:15">
      <c r="A1143" s="301" t="s">
        <v>2027</v>
      </c>
      <c r="B1143" s="328" t="s">
        <v>2028</v>
      </c>
      <c r="C1143" s="304"/>
      <c r="D1143" s="304">
        <v>19</v>
      </c>
      <c r="E1143" s="304"/>
      <c r="F1143" s="297" t="str">
        <f t="shared" si="83"/>
        <v/>
      </c>
      <c r="G1143" s="297">
        <f t="shared" si="84"/>
        <v>0</v>
      </c>
      <c r="I1143" s="344"/>
      <c r="J1143" s="344"/>
      <c r="K1143" s="344"/>
      <c r="L1143" s="344"/>
      <c r="M1143" s="344"/>
      <c r="N1143" s="344"/>
      <c r="O1143" s="344"/>
    </row>
    <row r="1144" s="278" customFormat="1" ht="15" spans="1:15">
      <c r="A1144" s="301" t="s">
        <v>2029</v>
      </c>
      <c r="B1144" s="328" t="s">
        <v>2030</v>
      </c>
      <c r="C1144" s="304"/>
      <c r="D1144" s="304"/>
      <c r="E1144" s="304"/>
      <c r="F1144" s="297" t="str">
        <f t="shared" si="83"/>
        <v/>
      </c>
      <c r="G1144" s="297" t="str">
        <f t="shared" si="84"/>
        <v/>
      </c>
      <c r="I1144" s="344"/>
      <c r="J1144" s="344"/>
      <c r="K1144" s="344"/>
      <c r="L1144" s="344"/>
      <c r="M1144" s="344"/>
      <c r="N1144" s="344"/>
      <c r="O1144" s="344"/>
    </row>
    <row r="1145" s="278" customFormat="1" ht="15" spans="1:15">
      <c r="A1145" s="301" t="s">
        <v>2031</v>
      </c>
      <c r="B1145" s="328" t="s">
        <v>2032</v>
      </c>
      <c r="C1145" s="304"/>
      <c r="D1145" s="304"/>
      <c r="E1145" s="304"/>
      <c r="F1145" s="297" t="str">
        <f t="shared" si="83"/>
        <v/>
      </c>
      <c r="G1145" s="297" t="str">
        <f t="shared" si="84"/>
        <v/>
      </c>
      <c r="I1145" s="344"/>
      <c r="J1145" s="344"/>
      <c r="K1145" s="344"/>
      <c r="L1145" s="344"/>
      <c r="M1145" s="344"/>
      <c r="N1145" s="344"/>
      <c r="O1145" s="344"/>
    </row>
    <row r="1146" s="278" customFormat="1" ht="15" spans="1:15">
      <c r="A1146" s="301" t="s">
        <v>2033</v>
      </c>
      <c r="B1146" s="328" t="s">
        <v>2034</v>
      </c>
      <c r="C1146" s="304"/>
      <c r="D1146" s="304"/>
      <c r="E1146" s="304"/>
      <c r="F1146" s="297" t="str">
        <f t="shared" si="83"/>
        <v/>
      </c>
      <c r="G1146" s="297" t="str">
        <f t="shared" si="84"/>
        <v/>
      </c>
      <c r="I1146" s="344"/>
      <c r="J1146" s="344"/>
      <c r="K1146" s="344"/>
      <c r="L1146" s="344"/>
      <c r="M1146" s="344"/>
      <c r="N1146" s="344"/>
      <c r="O1146" s="344"/>
    </row>
    <row r="1147" s="278" customFormat="1" ht="15" spans="1:15">
      <c r="A1147" s="301" t="s">
        <v>2035</v>
      </c>
      <c r="B1147" s="328" t="s">
        <v>2036</v>
      </c>
      <c r="C1147" s="304"/>
      <c r="D1147" s="304">
        <v>10</v>
      </c>
      <c r="E1147" s="304"/>
      <c r="F1147" s="297" t="str">
        <f t="shared" si="83"/>
        <v/>
      </c>
      <c r="G1147" s="297">
        <f t="shared" si="84"/>
        <v>0</v>
      </c>
      <c r="I1147" s="344"/>
      <c r="J1147" s="344"/>
      <c r="K1147" s="344"/>
      <c r="L1147" s="344"/>
      <c r="M1147" s="344"/>
      <c r="N1147" s="344"/>
      <c r="O1147" s="344"/>
    </row>
    <row r="1148" s="278" customFormat="1" ht="15" spans="1:15">
      <c r="A1148" s="301" t="s">
        <v>2037</v>
      </c>
      <c r="B1148" s="328" t="s">
        <v>2038</v>
      </c>
      <c r="C1148" s="304"/>
      <c r="D1148" s="304"/>
      <c r="E1148" s="304"/>
      <c r="F1148" s="297" t="str">
        <f t="shared" si="83"/>
        <v/>
      </c>
      <c r="G1148" s="297" t="str">
        <f t="shared" si="84"/>
        <v/>
      </c>
      <c r="I1148" s="344"/>
      <c r="J1148" s="344"/>
      <c r="K1148" s="344"/>
      <c r="L1148" s="344"/>
      <c r="M1148" s="344"/>
      <c r="N1148" s="344"/>
      <c r="O1148" s="344"/>
    </row>
    <row r="1149" s="278" customFormat="1" ht="15" spans="1:15">
      <c r="A1149" s="301" t="s">
        <v>2039</v>
      </c>
      <c r="B1149" s="328" t="s">
        <v>2040</v>
      </c>
      <c r="C1149" s="304"/>
      <c r="D1149" s="304">
        <v>40</v>
      </c>
      <c r="E1149" s="304"/>
      <c r="F1149" s="297" t="str">
        <f t="shared" si="83"/>
        <v/>
      </c>
      <c r="G1149" s="297">
        <f t="shared" si="84"/>
        <v>0</v>
      </c>
      <c r="I1149" s="344"/>
      <c r="J1149" s="344"/>
      <c r="K1149" s="344"/>
      <c r="L1149" s="344"/>
      <c r="M1149" s="344"/>
      <c r="N1149" s="344"/>
      <c r="O1149" s="344"/>
    </row>
    <row r="1150" s="278" customFormat="1" ht="15" spans="1:15">
      <c r="A1150" s="301" t="s">
        <v>2041</v>
      </c>
      <c r="B1150" s="328" t="s">
        <v>2042</v>
      </c>
      <c r="C1150" s="304"/>
      <c r="D1150" s="304"/>
      <c r="E1150" s="304"/>
      <c r="F1150" s="297" t="str">
        <f t="shared" si="83"/>
        <v/>
      </c>
      <c r="G1150" s="297" t="str">
        <f t="shared" si="84"/>
        <v/>
      </c>
      <c r="I1150" s="344"/>
      <c r="J1150" s="344"/>
      <c r="K1150" s="344"/>
      <c r="L1150" s="344"/>
      <c r="M1150" s="344"/>
      <c r="N1150" s="344"/>
      <c r="O1150" s="344"/>
    </row>
    <row r="1151" s="278" customFormat="1" ht="15" spans="1:15">
      <c r="A1151" s="301" t="s">
        <v>2043</v>
      </c>
      <c r="B1151" s="328" t="s">
        <v>2044</v>
      </c>
      <c r="C1151" s="304"/>
      <c r="D1151" s="304"/>
      <c r="E1151" s="304"/>
      <c r="F1151" s="297" t="str">
        <f t="shared" si="83"/>
        <v/>
      </c>
      <c r="G1151" s="297" t="str">
        <f t="shared" si="84"/>
        <v/>
      </c>
      <c r="I1151" s="344"/>
      <c r="J1151" s="344"/>
      <c r="K1151" s="344"/>
      <c r="L1151" s="344"/>
      <c r="M1151" s="344"/>
      <c r="N1151" s="344"/>
      <c r="O1151" s="344"/>
    </row>
    <row r="1152" s="278" customFormat="1" ht="15" spans="1:15">
      <c r="A1152" s="301" t="s">
        <v>2045</v>
      </c>
      <c r="B1152" s="328" t="s">
        <v>2046</v>
      </c>
      <c r="C1152" s="304"/>
      <c r="D1152" s="304"/>
      <c r="E1152" s="304"/>
      <c r="F1152" s="297" t="str">
        <f t="shared" si="83"/>
        <v/>
      </c>
      <c r="G1152" s="297" t="str">
        <f t="shared" si="84"/>
        <v/>
      </c>
      <c r="I1152" s="344"/>
      <c r="J1152" s="344"/>
      <c r="K1152" s="344"/>
      <c r="L1152" s="344"/>
      <c r="M1152" s="344"/>
      <c r="N1152" s="344"/>
      <c r="O1152" s="344"/>
    </row>
    <row r="1153" s="278" customFormat="1" ht="15" spans="1:15">
      <c r="A1153" s="301" t="s">
        <v>2047</v>
      </c>
      <c r="B1153" s="328" t="s">
        <v>2048</v>
      </c>
      <c r="C1153" s="304"/>
      <c r="D1153" s="304">
        <v>60</v>
      </c>
      <c r="E1153" s="304"/>
      <c r="F1153" s="297" t="str">
        <f t="shared" si="83"/>
        <v/>
      </c>
      <c r="G1153" s="297">
        <f t="shared" si="84"/>
        <v>0</v>
      </c>
      <c r="I1153" s="344"/>
      <c r="J1153" s="344"/>
      <c r="K1153" s="344"/>
      <c r="L1153" s="344"/>
      <c r="M1153" s="344"/>
      <c r="N1153" s="344"/>
      <c r="O1153" s="344"/>
    </row>
    <row r="1154" s="278" customFormat="1" ht="14.25" spans="1:15">
      <c r="A1154" s="298" t="s">
        <v>2049</v>
      </c>
      <c r="B1154" s="327" t="s">
        <v>2050</v>
      </c>
      <c r="C1154" s="300"/>
      <c r="D1154" s="300"/>
      <c r="E1154" s="300"/>
      <c r="F1154" s="297" t="str">
        <f t="shared" si="83"/>
        <v/>
      </c>
      <c r="G1154" s="297" t="str">
        <f t="shared" si="84"/>
        <v/>
      </c>
      <c r="I1154" s="344"/>
      <c r="J1154" s="344"/>
      <c r="K1154" s="344"/>
      <c r="L1154" s="344"/>
      <c r="M1154" s="344"/>
      <c r="N1154" s="344"/>
      <c r="O1154" s="344"/>
    </row>
    <row r="1155" s="278" customFormat="1" ht="14.25" spans="1:15">
      <c r="A1155" s="301" t="s">
        <v>2051</v>
      </c>
      <c r="B1155" s="328" t="s">
        <v>2052</v>
      </c>
      <c r="C1155" s="303"/>
      <c r="D1155" s="303"/>
      <c r="E1155" s="303"/>
      <c r="F1155" s="297" t="str">
        <f t="shared" si="83"/>
        <v/>
      </c>
      <c r="G1155" s="297" t="str">
        <f t="shared" si="84"/>
        <v/>
      </c>
      <c r="I1155" s="344"/>
      <c r="J1155" s="344"/>
      <c r="K1155" s="344"/>
      <c r="L1155" s="344"/>
      <c r="M1155" s="344"/>
      <c r="N1155" s="344"/>
      <c r="O1155" s="344"/>
    </row>
    <row r="1156" s="278" customFormat="1" ht="14.25" spans="1:15">
      <c r="A1156" s="295" t="s">
        <v>2053</v>
      </c>
      <c r="B1156" s="329" t="s">
        <v>2054</v>
      </c>
      <c r="C1156" s="324">
        <f>SUM(C1157,C1170,C1174)</f>
        <v>12136</v>
      </c>
      <c r="D1156" s="324">
        <f>SUM(D1157,D1170,D1174)</f>
        <v>9220</v>
      </c>
      <c r="E1156" s="324">
        <f>SUM(E1157,E1170,E1174)</f>
        <v>1526</v>
      </c>
      <c r="F1156" s="297">
        <f t="shared" si="83"/>
        <v>12.6</v>
      </c>
      <c r="G1156" s="297">
        <f t="shared" si="84"/>
        <v>16.6</v>
      </c>
      <c r="I1156" s="344"/>
      <c r="J1156" s="344"/>
      <c r="K1156" s="344"/>
      <c r="L1156" s="344"/>
      <c r="M1156" s="344"/>
      <c r="N1156" s="344"/>
      <c r="O1156" s="344"/>
    </row>
    <row r="1157" s="278" customFormat="1" ht="14.25" spans="1:15">
      <c r="A1157" s="298" t="s">
        <v>2055</v>
      </c>
      <c r="B1157" s="327" t="s">
        <v>2056</v>
      </c>
      <c r="C1157" s="300">
        <f>SUM(C1158:C1169)</f>
        <v>4116</v>
      </c>
      <c r="D1157" s="300">
        <f>SUM(D1158:D1169)</f>
        <v>1765</v>
      </c>
      <c r="E1157" s="300">
        <f>SUM(E1158:E1169)</f>
        <v>1526</v>
      </c>
      <c r="F1157" s="297">
        <f t="shared" si="83"/>
        <v>37.1</v>
      </c>
      <c r="G1157" s="297">
        <f t="shared" si="84"/>
        <v>86.5</v>
      </c>
      <c r="I1157" s="344"/>
      <c r="J1157" s="344"/>
      <c r="K1157" s="344"/>
      <c r="L1157" s="344"/>
      <c r="M1157" s="344"/>
      <c r="N1157" s="344"/>
      <c r="O1157" s="344"/>
    </row>
    <row r="1158" s="278" customFormat="1" ht="15" spans="1:15">
      <c r="A1158" s="301" t="s">
        <v>2057</v>
      </c>
      <c r="B1158" s="328" t="s">
        <v>2058</v>
      </c>
      <c r="C1158" s="304"/>
      <c r="D1158" s="304">
        <v>249</v>
      </c>
      <c r="E1158" s="304"/>
      <c r="F1158" s="297" t="str">
        <f t="shared" si="83"/>
        <v/>
      </c>
      <c r="G1158" s="297">
        <f t="shared" si="84"/>
        <v>0</v>
      </c>
      <c r="I1158" s="344"/>
      <c r="J1158" s="344"/>
      <c r="K1158" s="344"/>
      <c r="L1158" s="344"/>
      <c r="M1158" s="344"/>
      <c r="N1158" s="344"/>
      <c r="O1158" s="344"/>
    </row>
    <row r="1159" s="278" customFormat="1" ht="15" spans="1:15">
      <c r="A1159" s="301" t="s">
        <v>2059</v>
      </c>
      <c r="B1159" s="328" t="s">
        <v>2060</v>
      </c>
      <c r="C1159" s="304"/>
      <c r="D1159" s="304"/>
      <c r="E1159" s="304"/>
      <c r="F1159" s="297"/>
      <c r="G1159" s="297"/>
      <c r="I1159" s="344"/>
      <c r="J1159" s="344"/>
      <c r="K1159" s="344"/>
      <c r="L1159" s="344"/>
      <c r="M1159" s="344"/>
      <c r="N1159" s="344"/>
      <c r="O1159" s="344"/>
    </row>
    <row r="1160" s="278" customFormat="1" ht="15" spans="1:15">
      <c r="A1160" s="301" t="s">
        <v>2061</v>
      </c>
      <c r="B1160" s="328" t="s">
        <v>2062</v>
      </c>
      <c r="C1160" s="304">
        <v>1068</v>
      </c>
      <c r="D1160" s="304">
        <v>583</v>
      </c>
      <c r="E1160" s="304">
        <v>583</v>
      </c>
      <c r="F1160" s="297">
        <f>IF(C1160=0,"",ROUND(E1160/C1160*100,1))</f>
        <v>54.6</v>
      </c>
      <c r="G1160" s="297">
        <f>IF(D1160=0,"",ROUND(E1160/D1160*100,1))</f>
        <v>100</v>
      </c>
      <c r="I1160" s="344"/>
      <c r="J1160" s="344"/>
      <c r="K1160" s="344"/>
      <c r="L1160" s="344"/>
      <c r="M1160" s="344"/>
      <c r="N1160" s="344"/>
      <c r="O1160" s="344"/>
    </row>
    <row r="1161" s="278" customFormat="1" ht="15" spans="1:15">
      <c r="A1161" s="301" t="s">
        <v>2063</v>
      </c>
      <c r="B1161" s="328" t="s">
        <v>2064</v>
      </c>
      <c r="C1161" s="304"/>
      <c r="D1161" s="304"/>
      <c r="E1161" s="304"/>
      <c r="F1161" s="297" t="str">
        <f>IF(C1161=0,"",ROUND(E1161/C1161*100,1))</f>
        <v/>
      </c>
      <c r="G1161" s="297" t="str">
        <f>IF(D1161=0,"",ROUND(E1161/D1161*100,1))</f>
        <v/>
      </c>
      <c r="I1161" s="344"/>
      <c r="J1161" s="344"/>
      <c r="K1161" s="344"/>
      <c r="L1161" s="344"/>
      <c r="M1161" s="344"/>
      <c r="N1161" s="344"/>
      <c r="O1161" s="344"/>
    </row>
    <row r="1162" s="278" customFormat="1" ht="15" spans="1:15">
      <c r="A1162" s="301" t="s">
        <v>2065</v>
      </c>
      <c r="B1162" s="328" t="s">
        <v>2066</v>
      </c>
      <c r="C1162" s="304"/>
      <c r="D1162" s="304">
        <v>455</v>
      </c>
      <c r="E1162" s="304">
        <v>491</v>
      </c>
      <c r="F1162" s="297" t="str">
        <f>IF(C1162=0,"",ROUND(E1162/C1162*100,1))</f>
        <v/>
      </c>
      <c r="G1162" s="297">
        <f>IF(D1162=0,"",ROUND(E1162/D1162*100,1))</f>
        <v>107.9</v>
      </c>
      <c r="I1162" s="344"/>
      <c r="J1162" s="344"/>
      <c r="K1162" s="344"/>
      <c r="L1162" s="344"/>
      <c r="M1162" s="344"/>
      <c r="N1162" s="344"/>
      <c r="O1162" s="344"/>
    </row>
    <row r="1163" s="278" customFormat="1" ht="15" spans="1:15">
      <c r="A1163" s="301" t="s">
        <v>2067</v>
      </c>
      <c r="B1163" s="328" t="s">
        <v>2068</v>
      </c>
      <c r="C1163" s="304"/>
      <c r="D1163" s="304"/>
      <c r="E1163" s="304"/>
      <c r="F1163" s="297"/>
      <c r="G1163" s="297"/>
      <c r="I1163" s="344"/>
      <c r="J1163" s="344"/>
      <c r="K1163" s="344"/>
      <c r="L1163" s="344"/>
      <c r="M1163" s="344"/>
      <c r="N1163" s="344"/>
      <c r="O1163" s="344"/>
    </row>
    <row r="1164" s="278" customFormat="1" ht="15" spans="1:15">
      <c r="A1164" s="301" t="s">
        <v>2069</v>
      </c>
      <c r="B1164" s="328" t="s">
        <v>2070</v>
      </c>
      <c r="C1164" s="304"/>
      <c r="D1164" s="304"/>
      <c r="E1164" s="304"/>
      <c r="F1164" s="297"/>
      <c r="G1164" s="297"/>
      <c r="I1164" s="344"/>
      <c r="J1164" s="344"/>
      <c r="K1164" s="344"/>
      <c r="L1164" s="344"/>
      <c r="M1164" s="344"/>
      <c r="N1164" s="344"/>
      <c r="O1164" s="344"/>
    </row>
    <row r="1165" s="278" customFormat="1" ht="15" spans="1:15">
      <c r="A1165" s="301" t="s">
        <v>2071</v>
      </c>
      <c r="B1165" s="328" t="s">
        <v>2072</v>
      </c>
      <c r="C1165" s="304">
        <v>2839</v>
      </c>
      <c r="D1165" s="304">
        <v>452</v>
      </c>
      <c r="E1165" s="304">
        <v>452</v>
      </c>
      <c r="F1165" s="297">
        <f t="shared" ref="F1165:F1176" si="85">IF(C1165=0,"",ROUND(E1165/C1165*100,1))</f>
        <v>15.9</v>
      </c>
      <c r="G1165" s="297">
        <f t="shared" ref="G1165:G1176" si="86">IF(D1165=0,"",ROUND(E1165/D1165*100,1))</f>
        <v>100</v>
      </c>
      <c r="I1165" s="344"/>
      <c r="J1165" s="344"/>
      <c r="K1165" s="344"/>
      <c r="L1165" s="344"/>
      <c r="M1165" s="344"/>
      <c r="N1165" s="344"/>
      <c r="O1165" s="344"/>
    </row>
    <row r="1166" s="278" customFormat="1" ht="15" spans="1:15">
      <c r="A1166" s="333" t="s">
        <v>2073</v>
      </c>
      <c r="B1166" s="334" t="s">
        <v>2074</v>
      </c>
      <c r="C1166" s="305"/>
      <c r="D1166" s="304">
        <v>26</v>
      </c>
      <c r="E1166" s="304"/>
      <c r="F1166" s="297" t="str">
        <f t="shared" si="85"/>
        <v/>
      </c>
      <c r="G1166" s="297">
        <f t="shared" si="86"/>
        <v>0</v>
      </c>
      <c r="I1166" s="344"/>
      <c r="J1166" s="344"/>
      <c r="K1166" s="344"/>
      <c r="L1166" s="344"/>
      <c r="M1166" s="344"/>
      <c r="N1166" s="344"/>
      <c r="O1166" s="344"/>
    </row>
    <row r="1167" s="278" customFormat="1" ht="15" spans="1:15">
      <c r="A1167" s="301" t="s">
        <v>2075</v>
      </c>
      <c r="B1167" s="328" t="s">
        <v>2076</v>
      </c>
      <c r="C1167" s="304"/>
      <c r="D1167" s="304"/>
      <c r="E1167" s="304"/>
      <c r="F1167" s="297" t="str">
        <f t="shared" si="85"/>
        <v/>
      </c>
      <c r="G1167" s="297" t="str">
        <f t="shared" si="86"/>
        <v/>
      </c>
      <c r="I1167" s="344"/>
      <c r="J1167" s="344"/>
      <c r="K1167" s="344"/>
      <c r="L1167" s="344"/>
      <c r="M1167" s="344"/>
      <c r="N1167" s="344"/>
      <c r="O1167" s="344"/>
    </row>
    <row r="1168" s="278" customFormat="1" ht="15" spans="1:15">
      <c r="A1168" s="301" t="s">
        <v>2077</v>
      </c>
      <c r="B1168" s="328" t="s">
        <v>2078</v>
      </c>
      <c r="C1168" s="304"/>
      <c r="D1168" s="304"/>
      <c r="E1168" s="304"/>
      <c r="F1168" s="297" t="str">
        <f t="shared" si="85"/>
        <v/>
      </c>
      <c r="G1168" s="297" t="str">
        <f t="shared" si="86"/>
        <v/>
      </c>
      <c r="I1168" s="344"/>
      <c r="J1168" s="344"/>
      <c r="K1168" s="344"/>
      <c r="L1168" s="344"/>
      <c r="M1168" s="344"/>
      <c r="N1168" s="344"/>
      <c r="O1168" s="344"/>
    </row>
    <row r="1169" s="278" customFormat="1" ht="15" spans="1:15">
      <c r="A1169" s="301" t="s">
        <v>2079</v>
      </c>
      <c r="B1169" s="328" t="s">
        <v>2080</v>
      </c>
      <c r="C1169" s="304">
        <v>209</v>
      </c>
      <c r="D1169" s="304"/>
      <c r="E1169" s="304"/>
      <c r="F1169" s="297">
        <f t="shared" si="85"/>
        <v>0</v>
      </c>
      <c r="G1169" s="297" t="str">
        <f t="shared" si="86"/>
        <v/>
      </c>
      <c r="I1169" s="344"/>
      <c r="J1169" s="344"/>
      <c r="K1169" s="344"/>
      <c r="L1169" s="344"/>
      <c r="M1169" s="344"/>
      <c r="N1169" s="344"/>
      <c r="O1169" s="344"/>
    </row>
    <row r="1170" s="278" customFormat="1" ht="14.25" spans="1:15">
      <c r="A1170" s="298" t="s">
        <v>2081</v>
      </c>
      <c r="B1170" s="327" t="s">
        <v>2082</v>
      </c>
      <c r="C1170" s="300">
        <f>SUM(C1171:C1173)</f>
        <v>8020</v>
      </c>
      <c r="D1170" s="300">
        <f>SUM(D1171:D1173)</f>
        <v>7345</v>
      </c>
      <c r="E1170" s="300"/>
      <c r="F1170" s="297">
        <f t="shared" si="85"/>
        <v>0</v>
      </c>
      <c r="G1170" s="297">
        <f t="shared" si="86"/>
        <v>0</v>
      </c>
      <c r="I1170" s="344"/>
      <c r="J1170" s="344"/>
      <c r="K1170" s="344"/>
      <c r="L1170" s="344"/>
      <c r="M1170" s="344"/>
      <c r="N1170" s="344"/>
      <c r="O1170" s="344"/>
    </row>
    <row r="1171" s="278" customFormat="1" ht="15" spans="1:15">
      <c r="A1171" s="301" t="s">
        <v>2083</v>
      </c>
      <c r="B1171" s="328" t="s">
        <v>2084</v>
      </c>
      <c r="C1171" s="304">
        <v>8020</v>
      </c>
      <c r="D1171" s="304">
        <v>7345</v>
      </c>
      <c r="E1171" s="304"/>
      <c r="F1171" s="297">
        <f t="shared" si="85"/>
        <v>0</v>
      </c>
      <c r="G1171" s="297">
        <f t="shared" si="86"/>
        <v>0</v>
      </c>
      <c r="I1171" s="344"/>
      <c r="J1171" s="344"/>
      <c r="K1171" s="344"/>
      <c r="L1171" s="344"/>
      <c r="M1171" s="344"/>
      <c r="N1171" s="344"/>
      <c r="O1171" s="344"/>
    </row>
    <row r="1172" s="278" customFormat="1" ht="15" spans="1:15">
      <c r="A1172" s="301" t="s">
        <v>2085</v>
      </c>
      <c r="B1172" s="328" t="s">
        <v>2086</v>
      </c>
      <c r="C1172" s="304"/>
      <c r="D1172" s="304"/>
      <c r="E1172" s="304"/>
      <c r="F1172" s="297" t="str">
        <f t="shared" si="85"/>
        <v/>
      </c>
      <c r="G1172" s="297" t="str">
        <f t="shared" si="86"/>
        <v/>
      </c>
      <c r="I1172" s="344"/>
      <c r="J1172" s="344"/>
      <c r="K1172" s="344"/>
      <c r="L1172" s="344"/>
      <c r="M1172" s="344"/>
      <c r="N1172" s="344"/>
      <c r="O1172" s="344"/>
    </row>
    <row r="1173" s="278" customFormat="1" ht="15" spans="1:15">
      <c r="A1173" s="301" t="s">
        <v>2087</v>
      </c>
      <c r="B1173" s="328" t="s">
        <v>2088</v>
      </c>
      <c r="C1173" s="304"/>
      <c r="D1173" s="304"/>
      <c r="E1173" s="304"/>
      <c r="F1173" s="297" t="str">
        <f t="shared" si="85"/>
        <v/>
      </c>
      <c r="G1173" s="297" t="str">
        <f t="shared" si="86"/>
        <v/>
      </c>
      <c r="I1173" s="344"/>
      <c r="J1173" s="344"/>
      <c r="K1173" s="344"/>
      <c r="L1173" s="344"/>
      <c r="M1173" s="344"/>
      <c r="N1173" s="344"/>
      <c r="O1173" s="344"/>
    </row>
    <row r="1174" s="278" customFormat="1" ht="14.25" spans="1:15">
      <c r="A1174" s="298" t="s">
        <v>2089</v>
      </c>
      <c r="B1174" s="327" t="s">
        <v>2090</v>
      </c>
      <c r="C1174" s="300">
        <f>SUM(C1175:C1177)</f>
        <v>0</v>
      </c>
      <c r="D1174" s="300">
        <f>SUM(D1175:D1177)</f>
        <v>110</v>
      </c>
      <c r="E1174" s="300"/>
      <c r="F1174" s="297" t="str">
        <f t="shared" si="85"/>
        <v/>
      </c>
      <c r="G1174" s="297">
        <f t="shared" si="86"/>
        <v>0</v>
      </c>
      <c r="I1174" s="344"/>
      <c r="J1174" s="344"/>
      <c r="K1174" s="344"/>
      <c r="L1174" s="344"/>
      <c r="M1174" s="344"/>
      <c r="N1174" s="344"/>
      <c r="O1174" s="344"/>
    </row>
    <row r="1175" s="278" customFormat="1" ht="15" spans="1:15">
      <c r="A1175" s="301" t="s">
        <v>2091</v>
      </c>
      <c r="B1175" s="328" t="s">
        <v>2092</v>
      </c>
      <c r="C1175" s="304"/>
      <c r="D1175" s="304"/>
      <c r="E1175" s="304"/>
      <c r="F1175" s="297" t="str">
        <f t="shared" si="85"/>
        <v/>
      </c>
      <c r="G1175" s="297" t="str">
        <f t="shared" si="86"/>
        <v/>
      </c>
      <c r="I1175" s="344"/>
      <c r="J1175" s="344"/>
      <c r="K1175" s="344"/>
      <c r="L1175" s="344"/>
      <c r="M1175" s="344"/>
      <c r="N1175" s="344"/>
      <c r="O1175" s="344"/>
    </row>
    <row r="1176" s="278" customFormat="1" ht="15" spans="1:15">
      <c r="A1176" s="301" t="s">
        <v>2093</v>
      </c>
      <c r="B1176" s="328" t="s">
        <v>2094</v>
      </c>
      <c r="C1176" s="304"/>
      <c r="D1176" s="304"/>
      <c r="E1176" s="304"/>
      <c r="F1176" s="297" t="str">
        <f t="shared" si="85"/>
        <v/>
      </c>
      <c r="G1176" s="297" t="str">
        <f t="shared" si="86"/>
        <v/>
      </c>
      <c r="I1176" s="344"/>
      <c r="J1176" s="344"/>
      <c r="K1176" s="344"/>
      <c r="L1176" s="344"/>
      <c r="M1176" s="344"/>
      <c r="N1176" s="344"/>
      <c r="O1176" s="344"/>
    </row>
    <row r="1177" s="278" customFormat="1" ht="15" spans="1:15">
      <c r="A1177" s="301" t="s">
        <v>2095</v>
      </c>
      <c r="B1177" s="328" t="s">
        <v>2096</v>
      </c>
      <c r="C1177" s="304"/>
      <c r="D1177" s="304">
        <v>110</v>
      </c>
      <c r="E1177" s="304"/>
      <c r="F1177" s="297" t="str">
        <f t="shared" ref="F1177:F1240" si="87">IF(C1177=0,"",ROUND(E1177/C1177*100,1))</f>
        <v/>
      </c>
      <c r="G1177" s="297">
        <f t="shared" ref="G1177:G1240" si="88">IF(D1177=0,"",ROUND(E1177/D1177*100,1))</f>
        <v>0</v>
      </c>
      <c r="I1177" s="344"/>
      <c r="J1177" s="344"/>
      <c r="K1177" s="344"/>
      <c r="L1177" s="344"/>
      <c r="M1177" s="344"/>
      <c r="N1177" s="344"/>
      <c r="O1177" s="344"/>
    </row>
    <row r="1178" s="278" customFormat="1" ht="14.25" spans="1:15">
      <c r="A1178" s="295" t="s">
        <v>2097</v>
      </c>
      <c r="B1178" s="329" t="s">
        <v>2098</v>
      </c>
      <c r="C1178" s="324">
        <f>SUM(C1179,C1197,C1203,C1209)</f>
        <v>476</v>
      </c>
      <c r="D1178" s="324">
        <f>SUM(D1179,D1197,D1203,D1209)</f>
        <v>342</v>
      </c>
      <c r="E1178" s="324">
        <f>SUM(E1179,E1197,E1203,E1209)</f>
        <v>678</v>
      </c>
      <c r="F1178" s="297">
        <f t="shared" si="87"/>
        <v>142.4</v>
      </c>
      <c r="G1178" s="297">
        <f t="shared" si="88"/>
        <v>198.2</v>
      </c>
      <c r="I1178" s="344"/>
      <c r="J1178" s="344"/>
      <c r="K1178" s="344"/>
      <c r="L1178" s="344"/>
      <c r="M1178" s="344"/>
      <c r="N1178" s="344"/>
      <c r="O1178" s="344"/>
    </row>
    <row r="1179" s="278" customFormat="1" ht="14.25" spans="1:15">
      <c r="A1179" s="298" t="s">
        <v>2099</v>
      </c>
      <c r="B1179" s="327" t="s">
        <v>2100</v>
      </c>
      <c r="C1179" s="300">
        <f>SUM(C1180:C1196)</f>
        <v>356</v>
      </c>
      <c r="D1179" s="300">
        <f>SUM(D1180:D1196)</f>
        <v>282</v>
      </c>
      <c r="E1179" s="300">
        <f>SUM(E1180:E1196)</f>
        <v>678</v>
      </c>
      <c r="F1179" s="297">
        <f t="shared" si="87"/>
        <v>190.4</v>
      </c>
      <c r="G1179" s="297">
        <f t="shared" si="88"/>
        <v>240.4</v>
      </c>
      <c r="I1179" s="344"/>
      <c r="J1179" s="344"/>
      <c r="K1179" s="344"/>
      <c r="L1179" s="344"/>
      <c r="M1179" s="344"/>
      <c r="N1179" s="344"/>
      <c r="O1179" s="344"/>
    </row>
    <row r="1180" s="278" customFormat="1" ht="15" spans="1:15">
      <c r="A1180" s="301" t="s">
        <v>2101</v>
      </c>
      <c r="B1180" s="328" t="s">
        <v>33</v>
      </c>
      <c r="C1180" s="304"/>
      <c r="D1180" s="304"/>
      <c r="E1180" s="304"/>
      <c r="F1180" s="297" t="str">
        <f t="shared" si="87"/>
        <v/>
      </c>
      <c r="G1180" s="297" t="str">
        <f t="shared" si="88"/>
        <v/>
      </c>
      <c r="I1180" s="344"/>
      <c r="J1180" s="344"/>
      <c r="K1180" s="344"/>
      <c r="L1180" s="344"/>
      <c r="M1180" s="344"/>
      <c r="N1180" s="344"/>
      <c r="O1180" s="344"/>
    </row>
    <row r="1181" s="278" customFormat="1" ht="15" spans="1:15">
      <c r="A1181" s="301" t="s">
        <v>2102</v>
      </c>
      <c r="B1181" s="328" t="s">
        <v>35</v>
      </c>
      <c r="C1181" s="304"/>
      <c r="D1181" s="304">
        <v>85</v>
      </c>
      <c r="E1181" s="304"/>
      <c r="F1181" s="297" t="str">
        <f t="shared" si="87"/>
        <v/>
      </c>
      <c r="G1181" s="297">
        <f t="shared" si="88"/>
        <v>0</v>
      </c>
      <c r="I1181" s="344"/>
      <c r="J1181" s="344"/>
      <c r="K1181" s="344"/>
      <c r="L1181" s="344"/>
      <c r="M1181" s="344"/>
      <c r="N1181" s="344"/>
      <c r="O1181" s="344"/>
    </row>
    <row r="1182" s="278" customFormat="1" ht="15" spans="1:15">
      <c r="A1182" s="301" t="s">
        <v>2103</v>
      </c>
      <c r="B1182" s="328" t="s">
        <v>37</v>
      </c>
      <c r="C1182" s="304"/>
      <c r="D1182" s="304"/>
      <c r="E1182" s="304"/>
      <c r="F1182" s="297" t="str">
        <f t="shared" si="87"/>
        <v/>
      </c>
      <c r="G1182" s="297" t="str">
        <f t="shared" si="88"/>
        <v/>
      </c>
      <c r="I1182" s="344"/>
      <c r="J1182" s="344"/>
      <c r="K1182" s="344"/>
      <c r="L1182" s="344"/>
      <c r="M1182" s="344"/>
      <c r="N1182" s="344"/>
      <c r="O1182" s="344"/>
    </row>
    <row r="1183" s="278" customFormat="1" ht="15" spans="1:15">
      <c r="A1183" s="301" t="s">
        <v>2104</v>
      </c>
      <c r="B1183" s="328" t="s">
        <v>2105</v>
      </c>
      <c r="C1183" s="304"/>
      <c r="D1183" s="304"/>
      <c r="E1183" s="304"/>
      <c r="F1183" s="297" t="str">
        <f t="shared" si="87"/>
        <v/>
      </c>
      <c r="G1183" s="297" t="str">
        <f t="shared" si="88"/>
        <v/>
      </c>
      <c r="I1183" s="344"/>
      <c r="J1183" s="344"/>
      <c r="K1183" s="344"/>
      <c r="L1183" s="344"/>
      <c r="M1183" s="344"/>
      <c r="N1183" s="344"/>
      <c r="O1183" s="344"/>
    </row>
    <row r="1184" s="278" customFormat="1" ht="15" spans="1:15">
      <c r="A1184" s="301" t="s">
        <v>2106</v>
      </c>
      <c r="B1184" s="328" t="s">
        <v>2107</v>
      </c>
      <c r="C1184" s="304"/>
      <c r="D1184" s="304"/>
      <c r="E1184" s="304"/>
      <c r="F1184" s="297" t="str">
        <f t="shared" si="87"/>
        <v/>
      </c>
      <c r="G1184" s="297" t="str">
        <f t="shared" si="88"/>
        <v/>
      </c>
      <c r="I1184" s="344"/>
      <c r="J1184" s="344"/>
      <c r="K1184" s="344"/>
      <c r="L1184" s="344"/>
      <c r="M1184" s="344"/>
      <c r="N1184" s="344"/>
      <c r="O1184" s="344"/>
    </row>
    <row r="1185" s="278" customFormat="1" ht="15" spans="1:15">
      <c r="A1185" s="301" t="s">
        <v>2108</v>
      </c>
      <c r="B1185" s="328" t="s">
        <v>2109</v>
      </c>
      <c r="C1185" s="304"/>
      <c r="D1185" s="304"/>
      <c r="E1185" s="304"/>
      <c r="F1185" s="297" t="str">
        <f t="shared" si="87"/>
        <v/>
      </c>
      <c r="G1185" s="297" t="str">
        <f t="shared" si="88"/>
        <v/>
      </c>
      <c r="I1185" s="344"/>
      <c r="J1185" s="344"/>
      <c r="K1185" s="344"/>
      <c r="L1185" s="344"/>
      <c r="M1185" s="344"/>
      <c r="N1185" s="344"/>
      <c r="O1185" s="344"/>
    </row>
    <row r="1186" s="278" customFormat="1" ht="15" spans="1:15">
      <c r="A1186" s="301" t="s">
        <v>2110</v>
      </c>
      <c r="B1186" s="328" t="s">
        <v>2111</v>
      </c>
      <c r="C1186" s="304"/>
      <c r="D1186" s="304"/>
      <c r="E1186" s="304"/>
      <c r="F1186" s="297" t="str">
        <f t="shared" si="87"/>
        <v/>
      </c>
      <c r="G1186" s="297" t="str">
        <f t="shared" si="88"/>
        <v/>
      </c>
      <c r="I1186" s="344"/>
      <c r="J1186" s="344"/>
      <c r="K1186" s="344"/>
      <c r="L1186" s="344"/>
      <c r="M1186" s="344"/>
      <c r="N1186" s="344"/>
      <c r="O1186" s="344"/>
    </row>
    <row r="1187" s="278" customFormat="1" ht="15" spans="1:15">
      <c r="A1187" s="301" t="s">
        <v>2112</v>
      </c>
      <c r="B1187" s="328" t="s">
        <v>2113</v>
      </c>
      <c r="C1187" s="304"/>
      <c r="D1187" s="304"/>
      <c r="E1187" s="304"/>
      <c r="F1187" s="297" t="str">
        <f t="shared" si="87"/>
        <v/>
      </c>
      <c r="G1187" s="297" t="str">
        <f t="shared" si="88"/>
        <v/>
      </c>
      <c r="I1187" s="344"/>
      <c r="J1187" s="344"/>
      <c r="K1187" s="344"/>
      <c r="L1187" s="344"/>
      <c r="M1187" s="344"/>
      <c r="N1187" s="344"/>
      <c r="O1187" s="344"/>
    </row>
    <row r="1188" s="278" customFormat="1" ht="15" spans="1:15">
      <c r="A1188" s="301" t="s">
        <v>2114</v>
      </c>
      <c r="B1188" s="328" t="s">
        <v>2115</v>
      </c>
      <c r="C1188" s="304"/>
      <c r="D1188" s="304"/>
      <c r="E1188" s="304"/>
      <c r="F1188" s="297" t="str">
        <f t="shared" si="87"/>
        <v/>
      </c>
      <c r="G1188" s="297" t="str">
        <f t="shared" si="88"/>
        <v/>
      </c>
      <c r="I1188" s="344"/>
      <c r="J1188" s="344"/>
      <c r="K1188" s="344"/>
      <c r="L1188" s="344"/>
      <c r="M1188" s="344"/>
      <c r="N1188" s="344"/>
      <c r="O1188" s="344"/>
    </row>
    <row r="1189" s="278" customFormat="1" ht="15" spans="1:15">
      <c r="A1189" s="301" t="s">
        <v>2116</v>
      </c>
      <c r="B1189" s="328" t="s">
        <v>2117</v>
      </c>
      <c r="C1189" s="304"/>
      <c r="D1189" s="304"/>
      <c r="E1189" s="304"/>
      <c r="F1189" s="297" t="str">
        <f t="shared" si="87"/>
        <v/>
      </c>
      <c r="G1189" s="297" t="str">
        <f t="shared" si="88"/>
        <v/>
      </c>
      <c r="I1189" s="344"/>
      <c r="J1189" s="344"/>
      <c r="K1189" s="344"/>
      <c r="L1189" s="344"/>
      <c r="M1189" s="344"/>
      <c r="N1189" s="344"/>
      <c r="O1189" s="344"/>
    </row>
    <row r="1190" s="278" customFormat="1" ht="15" spans="1:15">
      <c r="A1190" s="301" t="s">
        <v>2118</v>
      </c>
      <c r="B1190" s="328" t="s">
        <v>2119</v>
      </c>
      <c r="C1190" s="304"/>
      <c r="D1190" s="304"/>
      <c r="E1190" s="304"/>
      <c r="F1190" s="297" t="str">
        <f t="shared" si="87"/>
        <v/>
      </c>
      <c r="G1190" s="297" t="str">
        <f t="shared" si="88"/>
        <v/>
      </c>
      <c r="I1190" s="344"/>
      <c r="J1190" s="344"/>
      <c r="K1190" s="344"/>
      <c r="L1190" s="344"/>
      <c r="M1190" s="344"/>
      <c r="N1190" s="344"/>
      <c r="O1190" s="344"/>
    </row>
    <row r="1191" s="278" customFormat="1" ht="15" spans="1:15">
      <c r="A1191" s="301" t="s">
        <v>2120</v>
      </c>
      <c r="B1191" s="328" t="s">
        <v>2121</v>
      </c>
      <c r="C1191" s="304"/>
      <c r="D1191" s="304"/>
      <c r="E1191" s="304"/>
      <c r="F1191" s="297" t="str">
        <f t="shared" si="87"/>
        <v/>
      </c>
      <c r="G1191" s="297" t="str">
        <f t="shared" si="88"/>
        <v/>
      </c>
      <c r="I1191" s="344"/>
      <c r="J1191" s="344"/>
      <c r="K1191" s="344"/>
      <c r="L1191" s="344"/>
      <c r="M1191" s="344"/>
      <c r="N1191" s="344"/>
      <c r="O1191" s="344"/>
    </row>
    <row r="1192" s="278" customFormat="1" ht="15" spans="1:15">
      <c r="A1192" s="301" t="s">
        <v>2122</v>
      </c>
      <c r="B1192" s="328" t="s">
        <v>2123</v>
      </c>
      <c r="C1192" s="304"/>
      <c r="D1192" s="304"/>
      <c r="E1192" s="304"/>
      <c r="F1192" s="297" t="str">
        <f t="shared" si="87"/>
        <v/>
      </c>
      <c r="G1192" s="297" t="str">
        <f t="shared" si="88"/>
        <v/>
      </c>
      <c r="I1192" s="344"/>
      <c r="J1192" s="344"/>
      <c r="K1192" s="344"/>
      <c r="L1192" s="344"/>
      <c r="M1192" s="344"/>
      <c r="N1192" s="344"/>
      <c r="O1192" s="344"/>
    </row>
    <row r="1193" s="278" customFormat="1" ht="15" spans="1:15">
      <c r="A1193" s="301" t="s">
        <v>2124</v>
      </c>
      <c r="B1193" s="328" t="s">
        <v>2125</v>
      </c>
      <c r="C1193" s="304"/>
      <c r="D1193" s="304">
        <v>10</v>
      </c>
      <c r="E1193" s="304"/>
      <c r="F1193" s="297" t="str">
        <f t="shared" si="87"/>
        <v/>
      </c>
      <c r="G1193" s="297">
        <f t="shared" si="88"/>
        <v>0</v>
      </c>
      <c r="I1193" s="344"/>
      <c r="J1193" s="344"/>
      <c r="K1193" s="344"/>
      <c r="L1193" s="344"/>
      <c r="M1193" s="344"/>
      <c r="N1193" s="344"/>
      <c r="O1193" s="344"/>
    </row>
    <row r="1194" s="278" customFormat="1" ht="15" spans="1:15">
      <c r="A1194" s="301" t="s">
        <v>2126</v>
      </c>
      <c r="B1194" s="328" t="s">
        <v>2127</v>
      </c>
      <c r="C1194" s="304"/>
      <c r="D1194" s="304"/>
      <c r="E1194" s="304"/>
      <c r="F1194" s="297" t="str">
        <f t="shared" si="87"/>
        <v/>
      </c>
      <c r="G1194" s="297" t="str">
        <f t="shared" si="88"/>
        <v/>
      </c>
      <c r="I1194" s="344"/>
      <c r="J1194" s="344"/>
      <c r="K1194" s="344"/>
      <c r="L1194" s="344"/>
      <c r="M1194" s="344"/>
      <c r="N1194" s="344"/>
      <c r="O1194" s="344"/>
    </row>
    <row r="1195" s="278" customFormat="1" ht="15" spans="1:15">
      <c r="A1195" s="301" t="s">
        <v>2128</v>
      </c>
      <c r="B1195" s="328" t="s">
        <v>51</v>
      </c>
      <c r="C1195" s="304">
        <v>164</v>
      </c>
      <c r="D1195" s="304">
        <v>5</v>
      </c>
      <c r="E1195" s="304">
        <v>334</v>
      </c>
      <c r="F1195" s="297">
        <f t="shared" si="87"/>
        <v>203.7</v>
      </c>
      <c r="G1195" s="297">
        <f t="shared" si="88"/>
        <v>6680</v>
      </c>
      <c r="I1195" s="344"/>
      <c r="J1195" s="344"/>
      <c r="K1195" s="344"/>
      <c r="L1195" s="344"/>
      <c r="M1195" s="344"/>
      <c r="N1195" s="344"/>
      <c r="O1195" s="344"/>
    </row>
    <row r="1196" s="278" customFormat="1" ht="15" spans="1:15">
      <c r="A1196" s="301" t="s">
        <v>2129</v>
      </c>
      <c r="B1196" s="328" t="s">
        <v>2130</v>
      </c>
      <c r="C1196" s="304">
        <v>192</v>
      </c>
      <c r="D1196" s="304">
        <v>182</v>
      </c>
      <c r="E1196" s="304">
        <v>344</v>
      </c>
      <c r="F1196" s="297">
        <f t="shared" si="87"/>
        <v>179.2</v>
      </c>
      <c r="G1196" s="297">
        <f t="shared" si="88"/>
        <v>189</v>
      </c>
      <c r="I1196" s="344"/>
      <c r="J1196" s="344"/>
      <c r="K1196" s="344"/>
      <c r="L1196" s="344"/>
      <c r="M1196" s="344"/>
      <c r="N1196" s="344"/>
      <c r="O1196" s="344"/>
    </row>
    <row r="1197" s="278" customFormat="1" ht="14.25" spans="1:15">
      <c r="A1197" s="298" t="s">
        <v>2131</v>
      </c>
      <c r="B1197" s="327" t="s">
        <v>2132</v>
      </c>
      <c r="C1197" s="300"/>
      <c r="D1197" s="300"/>
      <c r="E1197" s="300"/>
      <c r="F1197" s="297" t="str">
        <f t="shared" si="87"/>
        <v/>
      </c>
      <c r="G1197" s="297" t="str">
        <f t="shared" si="88"/>
        <v/>
      </c>
      <c r="I1197" s="344"/>
      <c r="J1197" s="344"/>
      <c r="K1197" s="344"/>
      <c r="L1197" s="344"/>
      <c r="M1197" s="344"/>
      <c r="N1197" s="344"/>
      <c r="O1197" s="344"/>
    </row>
    <row r="1198" s="278" customFormat="1" ht="14.25" spans="1:15">
      <c r="A1198" s="301" t="s">
        <v>2133</v>
      </c>
      <c r="B1198" s="328" t="s">
        <v>2134</v>
      </c>
      <c r="C1198" s="303"/>
      <c r="D1198" s="303"/>
      <c r="E1198" s="303"/>
      <c r="F1198" s="297" t="str">
        <f t="shared" si="87"/>
        <v/>
      </c>
      <c r="G1198" s="297" t="str">
        <f t="shared" si="88"/>
        <v/>
      </c>
      <c r="I1198" s="344"/>
      <c r="J1198" s="344"/>
      <c r="K1198" s="344"/>
      <c r="L1198" s="344"/>
      <c r="M1198" s="344"/>
      <c r="N1198" s="344"/>
      <c r="O1198" s="344"/>
    </row>
    <row r="1199" s="278" customFormat="1" ht="14.25" spans="1:15">
      <c r="A1199" s="301" t="s">
        <v>2135</v>
      </c>
      <c r="B1199" s="328" t="s">
        <v>2136</v>
      </c>
      <c r="C1199" s="303"/>
      <c r="D1199" s="303"/>
      <c r="E1199" s="303"/>
      <c r="F1199" s="297" t="str">
        <f t="shared" si="87"/>
        <v/>
      </c>
      <c r="G1199" s="297" t="str">
        <f t="shared" si="88"/>
        <v/>
      </c>
      <c r="I1199" s="344"/>
      <c r="J1199" s="344"/>
      <c r="K1199" s="344"/>
      <c r="L1199" s="344"/>
      <c r="M1199" s="344"/>
      <c r="N1199" s="344"/>
      <c r="O1199" s="344"/>
    </row>
    <row r="1200" s="278" customFormat="1" ht="14.25" spans="1:15">
      <c r="A1200" s="301" t="s">
        <v>2137</v>
      </c>
      <c r="B1200" s="328" t="s">
        <v>2138</v>
      </c>
      <c r="C1200" s="303"/>
      <c r="D1200" s="303"/>
      <c r="E1200" s="303"/>
      <c r="F1200" s="297" t="str">
        <f t="shared" si="87"/>
        <v/>
      </c>
      <c r="G1200" s="297" t="str">
        <f t="shared" si="88"/>
        <v/>
      </c>
      <c r="I1200" s="344"/>
      <c r="J1200" s="344"/>
      <c r="K1200" s="344"/>
      <c r="L1200" s="344"/>
      <c r="M1200" s="344"/>
      <c r="N1200" s="344"/>
      <c r="O1200" s="344"/>
    </row>
    <row r="1201" s="278" customFormat="1" ht="14.25" spans="1:15">
      <c r="A1201" s="301" t="s">
        <v>2139</v>
      </c>
      <c r="B1201" s="328" t="s">
        <v>2140</v>
      </c>
      <c r="C1201" s="303"/>
      <c r="D1201" s="303"/>
      <c r="E1201" s="303"/>
      <c r="F1201" s="297" t="str">
        <f t="shared" si="87"/>
        <v/>
      </c>
      <c r="G1201" s="297" t="str">
        <f t="shared" si="88"/>
        <v/>
      </c>
      <c r="I1201" s="344"/>
      <c r="J1201" s="344"/>
      <c r="K1201" s="344"/>
      <c r="L1201" s="344"/>
      <c r="M1201" s="344"/>
      <c r="N1201" s="344"/>
      <c r="O1201" s="344"/>
    </row>
    <row r="1202" s="278" customFormat="1" ht="14.25" spans="1:15">
      <c r="A1202" s="301" t="s">
        <v>2141</v>
      </c>
      <c r="B1202" s="328" t="s">
        <v>2142</v>
      </c>
      <c r="C1202" s="303"/>
      <c r="D1202" s="303"/>
      <c r="E1202" s="303"/>
      <c r="F1202" s="297" t="str">
        <f t="shared" si="87"/>
        <v/>
      </c>
      <c r="G1202" s="297" t="str">
        <f t="shared" si="88"/>
        <v/>
      </c>
      <c r="I1202" s="344"/>
      <c r="J1202" s="344"/>
      <c r="K1202" s="344"/>
      <c r="L1202" s="344"/>
      <c r="M1202" s="344"/>
      <c r="N1202" s="344"/>
      <c r="O1202" s="344"/>
    </row>
    <row r="1203" s="278" customFormat="1" ht="14.25" spans="1:15">
      <c r="A1203" s="298" t="s">
        <v>2143</v>
      </c>
      <c r="B1203" s="327" t="s">
        <v>2144</v>
      </c>
      <c r="C1203" s="300"/>
      <c r="D1203" s="300"/>
      <c r="E1203" s="300"/>
      <c r="F1203" s="297" t="str">
        <f t="shared" si="87"/>
        <v/>
      </c>
      <c r="G1203" s="297" t="str">
        <f t="shared" si="88"/>
        <v/>
      </c>
      <c r="I1203" s="344"/>
      <c r="J1203" s="344"/>
      <c r="K1203" s="344"/>
      <c r="L1203" s="344"/>
      <c r="M1203" s="344"/>
      <c r="N1203" s="344"/>
      <c r="O1203" s="344"/>
    </row>
    <row r="1204" s="278" customFormat="1" ht="14.25" spans="1:15">
      <c r="A1204" s="301" t="s">
        <v>2145</v>
      </c>
      <c r="B1204" s="328" t="s">
        <v>2146</v>
      </c>
      <c r="C1204" s="303"/>
      <c r="D1204" s="303"/>
      <c r="E1204" s="303"/>
      <c r="F1204" s="297" t="str">
        <f t="shared" si="87"/>
        <v/>
      </c>
      <c r="G1204" s="297" t="str">
        <f t="shared" si="88"/>
        <v/>
      </c>
      <c r="I1204" s="344"/>
      <c r="J1204" s="344"/>
      <c r="K1204" s="344"/>
      <c r="L1204" s="344"/>
      <c r="M1204" s="344"/>
      <c r="N1204" s="344"/>
      <c r="O1204" s="344"/>
    </row>
    <row r="1205" s="278" customFormat="1" ht="14.25" spans="1:15">
      <c r="A1205" s="301" t="s">
        <v>2147</v>
      </c>
      <c r="B1205" s="328" t="s">
        <v>2148</v>
      </c>
      <c r="C1205" s="303"/>
      <c r="D1205" s="303"/>
      <c r="E1205" s="303"/>
      <c r="F1205" s="297" t="str">
        <f t="shared" si="87"/>
        <v/>
      </c>
      <c r="G1205" s="297" t="str">
        <f t="shared" si="88"/>
        <v/>
      </c>
      <c r="I1205" s="344"/>
      <c r="J1205" s="344"/>
      <c r="K1205" s="344"/>
      <c r="L1205" s="344"/>
      <c r="M1205" s="344"/>
      <c r="N1205" s="344"/>
      <c r="O1205" s="344"/>
    </row>
    <row r="1206" s="278" customFormat="1" ht="14.25" spans="1:15">
      <c r="A1206" s="301" t="s">
        <v>2149</v>
      </c>
      <c r="B1206" s="328" t="s">
        <v>2150</v>
      </c>
      <c r="C1206" s="303"/>
      <c r="D1206" s="303"/>
      <c r="E1206" s="303"/>
      <c r="F1206" s="297" t="str">
        <f t="shared" si="87"/>
        <v/>
      </c>
      <c r="G1206" s="297" t="str">
        <f t="shared" si="88"/>
        <v/>
      </c>
      <c r="I1206" s="344"/>
      <c r="J1206" s="344"/>
      <c r="K1206" s="344"/>
      <c r="L1206" s="344"/>
      <c r="M1206" s="344"/>
      <c r="N1206" s="344"/>
      <c r="O1206" s="344"/>
    </row>
    <row r="1207" s="278" customFormat="1" ht="14.25" spans="1:15">
      <c r="A1207" s="301" t="s">
        <v>2151</v>
      </c>
      <c r="B1207" s="328" t="s">
        <v>2152</v>
      </c>
      <c r="C1207" s="303"/>
      <c r="D1207" s="303"/>
      <c r="E1207" s="303"/>
      <c r="F1207" s="297" t="str">
        <f t="shared" si="87"/>
        <v/>
      </c>
      <c r="G1207" s="297" t="str">
        <f t="shared" si="88"/>
        <v/>
      </c>
      <c r="I1207" s="344"/>
      <c r="J1207" s="344"/>
      <c r="K1207" s="344"/>
      <c r="L1207" s="344"/>
      <c r="M1207" s="344"/>
      <c r="N1207" s="344"/>
      <c r="O1207" s="344"/>
    </row>
    <row r="1208" s="278" customFormat="1" ht="14.25" spans="1:15">
      <c r="A1208" s="301" t="s">
        <v>2153</v>
      </c>
      <c r="B1208" s="328" t="s">
        <v>2154</v>
      </c>
      <c r="C1208" s="303"/>
      <c r="D1208" s="303"/>
      <c r="E1208" s="303"/>
      <c r="F1208" s="297" t="str">
        <f t="shared" si="87"/>
        <v/>
      </c>
      <c r="G1208" s="297" t="str">
        <f t="shared" si="88"/>
        <v/>
      </c>
      <c r="I1208" s="344"/>
      <c r="J1208" s="344"/>
      <c r="K1208" s="344"/>
      <c r="L1208" s="344"/>
      <c r="M1208" s="344"/>
      <c r="N1208" s="344"/>
      <c r="O1208" s="344"/>
    </row>
    <row r="1209" s="278" customFormat="1" ht="14.25" spans="1:15">
      <c r="A1209" s="298" t="s">
        <v>2155</v>
      </c>
      <c r="B1209" s="327" t="s">
        <v>2156</v>
      </c>
      <c r="C1209" s="300">
        <f>SUM(C1210:C1221)</f>
        <v>120</v>
      </c>
      <c r="D1209" s="300">
        <f>SUM(D1210:D1221)</f>
        <v>60</v>
      </c>
      <c r="E1209" s="300">
        <f>SUM(E1210:E1221)</f>
        <v>0</v>
      </c>
      <c r="F1209" s="297">
        <f t="shared" si="87"/>
        <v>0</v>
      </c>
      <c r="G1209" s="297">
        <f t="shared" si="88"/>
        <v>0</v>
      </c>
      <c r="I1209" s="344"/>
      <c r="J1209" s="344"/>
      <c r="K1209" s="344"/>
      <c r="L1209" s="344"/>
      <c r="M1209" s="344"/>
      <c r="N1209" s="344"/>
      <c r="O1209" s="344"/>
    </row>
    <row r="1210" s="278" customFormat="1" ht="15" spans="1:15">
      <c r="A1210" s="301" t="s">
        <v>2157</v>
      </c>
      <c r="B1210" s="328" t="s">
        <v>2158</v>
      </c>
      <c r="C1210" s="304"/>
      <c r="D1210" s="304"/>
      <c r="E1210" s="304"/>
      <c r="F1210" s="297" t="str">
        <f t="shared" si="87"/>
        <v/>
      </c>
      <c r="G1210" s="297" t="str">
        <f t="shared" si="88"/>
        <v/>
      </c>
      <c r="I1210" s="344"/>
      <c r="J1210" s="344"/>
      <c r="K1210" s="344"/>
      <c r="L1210" s="344"/>
      <c r="M1210" s="344"/>
      <c r="N1210" s="344"/>
      <c r="O1210" s="344"/>
    </row>
    <row r="1211" s="278" customFormat="1" ht="15" spans="1:15">
      <c r="A1211" s="301" t="s">
        <v>2159</v>
      </c>
      <c r="B1211" s="328" t="s">
        <v>2160</v>
      </c>
      <c r="C1211" s="304"/>
      <c r="D1211" s="304"/>
      <c r="E1211" s="304"/>
      <c r="F1211" s="297" t="str">
        <f t="shared" si="87"/>
        <v/>
      </c>
      <c r="G1211" s="297" t="str">
        <f t="shared" si="88"/>
        <v/>
      </c>
      <c r="I1211" s="344"/>
      <c r="J1211" s="344"/>
      <c r="K1211" s="344"/>
      <c r="L1211" s="344"/>
      <c r="M1211" s="344"/>
      <c r="N1211" s="344"/>
      <c r="O1211" s="344"/>
    </row>
    <row r="1212" s="278" customFormat="1" ht="15" spans="1:15">
      <c r="A1212" s="301" t="s">
        <v>2161</v>
      </c>
      <c r="B1212" s="328" t="s">
        <v>2162</v>
      </c>
      <c r="C1212" s="304"/>
      <c r="D1212" s="304"/>
      <c r="E1212" s="304"/>
      <c r="F1212" s="297" t="str">
        <f t="shared" si="87"/>
        <v/>
      </c>
      <c r="G1212" s="297" t="str">
        <f t="shared" si="88"/>
        <v/>
      </c>
      <c r="I1212" s="344"/>
      <c r="J1212" s="344"/>
      <c r="K1212" s="344"/>
      <c r="L1212" s="344"/>
      <c r="M1212" s="344"/>
      <c r="N1212" s="344"/>
      <c r="O1212" s="344"/>
    </row>
    <row r="1213" s="278" customFormat="1" ht="15" spans="1:15">
      <c r="A1213" s="301" t="s">
        <v>2163</v>
      </c>
      <c r="B1213" s="328" t="s">
        <v>2164</v>
      </c>
      <c r="C1213" s="304">
        <v>120</v>
      </c>
      <c r="D1213" s="304">
        <v>60</v>
      </c>
      <c r="E1213" s="304"/>
      <c r="F1213" s="297">
        <f t="shared" si="87"/>
        <v>0</v>
      </c>
      <c r="G1213" s="297">
        <f t="shared" si="88"/>
        <v>0</v>
      </c>
      <c r="I1213" s="344"/>
      <c r="J1213" s="344"/>
      <c r="K1213" s="344"/>
      <c r="L1213" s="344"/>
      <c r="M1213" s="344"/>
      <c r="N1213" s="344"/>
      <c r="O1213" s="344"/>
    </row>
    <row r="1214" s="278" customFormat="1" ht="15" spans="1:15">
      <c r="A1214" s="301" t="s">
        <v>2165</v>
      </c>
      <c r="B1214" s="328" t="s">
        <v>2166</v>
      </c>
      <c r="C1214" s="304"/>
      <c r="D1214" s="304"/>
      <c r="E1214" s="304"/>
      <c r="F1214" s="297" t="str">
        <f t="shared" si="87"/>
        <v/>
      </c>
      <c r="G1214" s="297" t="str">
        <f t="shared" si="88"/>
        <v/>
      </c>
      <c r="I1214" s="344"/>
      <c r="J1214" s="344"/>
      <c r="K1214" s="344"/>
      <c r="L1214" s="344"/>
      <c r="M1214" s="344"/>
      <c r="N1214" s="344"/>
      <c r="O1214" s="344"/>
    </row>
    <row r="1215" s="278" customFormat="1" ht="15" spans="1:15">
      <c r="A1215" s="301" t="s">
        <v>2167</v>
      </c>
      <c r="B1215" s="328" t="s">
        <v>2168</v>
      </c>
      <c r="C1215" s="304"/>
      <c r="D1215" s="304"/>
      <c r="E1215" s="304"/>
      <c r="F1215" s="297" t="str">
        <f t="shared" si="87"/>
        <v/>
      </c>
      <c r="G1215" s="297" t="str">
        <f t="shared" si="88"/>
        <v/>
      </c>
      <c r="I1215" s="344"/>
      <c r="J1215" s="344"/>
      <c r="K1215" s="344"/>
      <c r="L1215" s="344"/>
      <c r="M1215" s="344"/>
      <c r="N1215" s="344"/>
      <c r="O1215" s="344"/>
    </row>
    <row r="1216" s="278" customFormat="1" ht="15" spans="1:15">
      <c r="A1216" s="301" t="s">
        <v>2169</v>
      </c>
      <c r="B1216" s="328" t="s">
        <v>2170</v>
      </c>
      <c r="C1216" s="304"/>
      <c r="D1216" s="304"/>
      <c r="E1216" s="304"/>
      <c r="F1216" s="297" t="str">
        <f t="shared" si="87"/>
        <v/>
      </c>
      <c r="G1216" s="297" t="str">
        <f t="shared" si="88"/>
        <v/>
      </c>
      <c r="I1216" s="344"/>
      <c r="J1216" s="344"/>
      <c r="K1216" s="344"/>
      <c r="L1216" s="344"/>
      <c r="M1216" s="344"/>
      <c r="N1216" s="344"/>
      <c r="O1216" s="344"/>
    </row>
    <row r="1217" s="278" customFormat="1" ht="15" spans="1:15">
      <c r="A1217" s="301" t="s">
        <v>2171</v>
      </c>
      <c r="B1217" s="328" t="s">
        <v>2172</v>
      </c>
      <c r="C1217" s="304"/>
      <c r="D1217" s="304"/>
      <c r="E1217" s="304"/>
      <c r="F1217" s="297" t="str">
        <f t="shared" si="87"/>
        <v/>
      </c>
      <c r="G1217" s="297" t="str">
        <f t="shared" si="88"/>
        <v/>
      </c>
      <c r="I1217" s="344"/>
      <c r="J1217" s="344"/>
      <c r="K1217" s="344"/>
      <c r="L1217" s="344"/>
      <c r="M1217" s="344"/>
      <c r="N1217" s="344"/>
      <c r="O1217" s="344"/>
    </row>
    <row r="1218" s="278" customFormat="1" ht="15" spans="1:15">
      <c r="A1218" s="301" t="s">
        <v>2173</v>
      </c>
      <c r="B1218" s="328" t="s">
        <v>2174</v>
      </c>
      <c r="C1218" s="304"/>
      <c r="D1218" s="304"/>
      <c r="E1218" s="304"/>
      <c r="F1218" s="297" t="str">
        <f t="shared" si="87"/>
        <v/>
      </c>
      <c r="G1218" s="297" t="str">
        <f t="shared" si="88"/>
        <v/>
      </c>
      <c r="I1218" s="344"/>
      <c r="J1218" s="344"/>
      <c r="K1218" s="344"/>
      <c r="L1218" s="344"/>
      <c r="M1218" s="344"/>
      <c r="N1218" s="344"/>
      <c r="O1218" s="344"/>
    </row>
    <row r="1219" s="278" customFormat="1" ht="15" spans="1:15">
      <c r="A1219" s="301" t="s">
        <v>2175</v>
      </c>
      <c r="B1219" s="328" t="s">
        <v>2176</v>
      </c>
      <c r="C1219" s="304"/>
      <c r="D1219" s="304"/>
      <c r="E1219" s="304"/>
      <c r="F1219" s="297" t="str">
        <f t="shared" si="87"/>
        <v/>
      </c>
      <c r="G1219" s="297" t="str">
        <f t="shared" si="88"/>
        <v/>
      </c>
      <c r="I1219" s="344"/>
      <c r="J1219" s="344"/>
      <c r="K1219" s="344"/>
      <c r="L1219" s="344"/>
      <c r="M1219" s="344"/>
      <c r="N1219" s="344"/>
      <c r="O1219" s="344"/>
    </row>
    <row r="1220" s="278" customFormat="1" ht="15" spans="1:15">
      <c r="A1220" s="301" t="s">
        <v>2177</v>
      </c>
      <c r="B1220" s="328" t="s">
        <v>2178</v>
      </c>
      <c r="C1220" s="304"/>
      <c r="D1220" s="304"/>
      <c r="E1220" s="304"/>
      <c r="F1220" s="297" t="str">
        <f t="shared" si="87"/>
        <v/>
      </c>
      <c r="G1220" s="297" t="str">
        <f t="shared" si="88"/>
        <v/>
      </c>
      <c r="I1220" s="344"/>
      <c r="J1220" s="344"/>
      <c r="K1220" s="344"/>
      <c r="L1220" s="344"/>
      <c r="M1220" s="344"/>
      <c r="N1220" s="344"/>
      <c r="O1220" s="344"/>
    </row>
    <row r="1221" s="278" customFormat="1" ht="15" spans="1:15">
      <c r="A1221" s="301" t="s">
        <v>2179</v>
      </c>
      <c r="B1221" s="328" t="s">
        <v>2180</v>
      </c>
      <c r="C1221" s="304"/>
      <c r="D1221" s="304"/>
      <c r="E1221" s="304"/>
      <c r="F1221" s="297" t="str">
        <f t="shared" si="87"/>
        <v/>
      </c>
      <c r="G1221" s="297" t="str">
        <f t="shared" si="88"/>
        <v/>
      </c>
      <c r="I1221" s="344"/>
      <c r="J1221" s="344"/>
      <c r="K1221" s="344"/>
      <c r="L1221" s="344"/>
      <c r="M1221" s="344"/>
      <c r="N1221" s="344"/>
      <c r="O1221" s="344"/>
    </row>
    <row r="1222" s="278" customFormat="1" ht="14.25" spans="1:15">
      <c r="A1222" s="295" t="s">
        <v>2181</v>
      </c>
      <c r="B1222" s="329" t="s">
        <v>2182</v>
      </c>
      <c r="C1222" s="324">
        <f>SUM(C1223,C1234,C1241,C1249,C1262,C1266,C1270)</f>
        <v>2417</v>
      </c>
      <c r="D1222" s="324">
        <f>SUM(D1223,D1234,D1241,D1249,D1262,D1266,D1270)</f>
        <v>3236</v>
      </c>
      <c r="E1222" s="324">
        <f>SUM(E1223,E1234,E1241,E1249,E1262,E1266,E1270)</f>
        <v>2950</v>
      </c>
      <c r="F1222" s="297">
        <f t="shared" si="87"/>
        <v>122.1</v>
      </c>
      <c r="G1222" s="297">
        <f t="shared" si="88"/>
        <v>91.2</v>
      </c>
      <c r="I1222" s="344"/>
      <c r="J1222" s="344"/>
      <c r="K1222" s="344"/>
      <c r="L1222" s="344"/>
      <c r="M1222" s="344"/>
      <c r="N1222" s="344"/>
      <c r="O1222" s="344"/>
    </row>
    <row r="1223" s="278" customFormat="1" ht="14.25" spans="1:15">
      <c r="A1223" s="298" t="s">
        <v>2183</v>
      </c>
      <c r="B1223" s="327" t="s">
        <v>2184</v>
      </c>
      <c r="C1223" s="300">
        <f>SUM(C1224:C1233)</f>
        <v>993</v>
      </c>
      <c r="D1223" s="300">
        <f>SUM(D1224:D1233)</f>
        <v>752</v>
      </c>
      <c r="E1223" s="300">
        <f>SUM(E1224:E1233)</f>
        <v>1535</v>
      </c>
      <c r="F1223" s="297">
        <f t="shared" si="87"/>
        <v>154.6</v>
      </c>
      <c r="G1223" s="297">
        <f t="shared" si="88"/>
        <v>204.1</v>
      </c>
      <c r="I1223" s="344"/>
      <c r="J1223" s="344"/>
      <c r="K1223" s="344"/>
      <c r="L1223" s="344"/>
      <c r="M1223" s="344"/>
      <c r="N1223" s="344"/>
      <c r="O1223" s="344"/>
    </row>
    <row r="1224" s="278" customFormat="1" ht="15" spans="1:15">
      <c r="A1224" s="301" t="s">
        <v>2185</v>
      </c>
      <c r="B1224" s="328" t="s">
        <v>33</v>
      </c>
      <c r="C1224" s="304">
        <v>355</v>
      </c>
      <c r="D1224" s="304">
        <v>405</v>
      </c>
      <c r="E1224" s="304">
        <v>720</v>
      </c>
      <c r="F1224" s="297">
        <f t="shared" si="87"/>
        <v>202.8</v>
      </c>
      <c r="G1224" s="297">
        <f t="shared" si="88"/>
        <v>177.8</v>
      </c>
      <c r="I1224" s="344"/>
      <c r="J1224" s="344"/>
      <c r="K1224" s="344"/>
      <c r="L1224" s="344"/>
      <c r="M1224" s="344"/>
      <c r="N1224" s="344"/>
      <c r="O1224" s="344"/>
    </row>
    <row r="1225" s="278" customFormat="1" ht="15" spans="1:15">
      <c r="A1225" s="301" t="s">
        <v>2186</v>
      </c>
      <c r="B1225" s="328" t="s">
        <v>35</v>
      </c>
      <c r="C1225" s="304">
        <v>383</v>
      </c>
      <c r="D1225" s="304">
        <v>294</v>
      </c>
      <c r="E1225" s="304">
        <v>480</v>
      </c>
      <c r="F1225" s="297">
        <f t="shared" si="87"/>
        <v>125.3</v>
      </c>
      <c r="G1225" s="297">
        <f t="shared" si="88"/>
        <v>163.3</v>
      </c>
      <c r="I1225" s="344"/>
      <c r="J1225" s="344"/>
      <c r="K1225" s="344"/>
      <c r="L1225" s="344"/>
      <c r="M1225" s="344"/>
      <c r="N1225" s="344"/>
      <c r="O1225" s="344"/>
    </row>
    <row r="1226" s="278" customFormat="1" ht="15" spans="1:15">
      <c r="A1226" s="301" t="s">
        <v>2187</v>
      </c>
      <c r="B1226" s="328" t="s">
        <v>37</v>
      </c>
      <c r="C1226" s="304"/>
      <c r="D1226" s="304"/>
      <c r="E1226" s="304"/>
      <c r="F1226" s="297" t="str">
        <f t="shared" si="87"/>
        <v/>
      </c>
      <c r="G1226" s="297" t="str">
        <f t="shared" si="88"/>
        <v/>
      </c>
      <c r="I1226" s="344"/>
      <c r="J1226" s="344"/>
      <c r="K1226" s="344"/>
      <c r="L1226" s="344"/>
      <c r="M1226" s="344"/>
      <c r="N1226" s="344"/>
      <c r="O1226" s="344"/>
    </row>
    <row r="1227" s="278" customFormat="1" ht="15" spans="1:15">
      <c r="A1227" s="301" t="s">
        <v>2188</v>
      </c>
      <c r="B1227" s="328" t="s">
        <v>2189</v>
      </c>
      <c r="C1227" s="304"/>
      <c r="D1227" s="304">
        <v>8</v>
      </c>
      <c r="E1227" s="304">
        <v>35</v>
      </c>
      <c r="F1227" s="297" t="str">
        <f t="shared" si="87"/>
        <v/>
      </c>
      <c r="G1227" s="297">
        <f t="shared" si="88"/>
        <v>437.5</v>
      </c>
      <c r="I1227" s="344"/>
      <c r="J1227" s="344"/>
      <c r="K1227" s="344"/>
      <c r="L1227" s="344"/>
      <c r="M1227" s="344"/>
      <c r="N1227" s="344"/>
      <c r="O1227" s="344"/>
    </row>
    <row r="1228" s="278" customFormat="1" ht="15" spans="1:15">
      <c r="A1228" s="301" t="s">
        <v>2190</v>
      </c>
      <c r="B1228" s="328" t="s">
        <v>2191</v>
      </c>
      <c r="C1228" s="304"/>
      <c r="D1228" s="304"/>
      <c r="E1228" s="304"/>
      <c r="F1228" s="297" t="str">
        <f t="shared" si="87"/>
        <v/>
      </c>
      <c r="G1228" s="297" t="str">
        <f t="shared" si="88"/>
        <v/>
      </c>
      <c r="I1228" s="344"/>
      <c r="J1228" s="344"/>
      <c r="K1228" s="344"/>
      <c r="L1228" s="344"/>
      <c r="M1228" s="344"/>
      <c r="N1228" s="344"/>
      <c r="O1228" s="344"/>
    </row>
    <row r="1229" s="278" customFormat="1" ht="15" spans="1:15">
      <c r="A1229" s="301" t="s">
        <v>2192</v>
      </c>
      <c r="B1229" s="328" t="s">
        <v>2193</v>
      </c>
      <c r="C1229" s="304"/>
      <c r="D1229" s="304"/>
      <c r="E1229" s="304"/>
      <c r="F1229" s="297" t="str">
        <f t="shared" si="87"/>
        <v/>
      </c>
      <c r="G1229" s="297" t="str">
        <f t="shared" si="88"/>
        <v/>
      </c>
      <c r="I1229" s="344"/>
      <c r="J1229" s="344"/>
      <c r="K1229" s="344"/>
      <c r="L1229" s="344"/>
      <c r="M1229" s="344"/>
      <c r="N1229" s="344"/>
      <c r="O1229" s="344"/>
    </row>
    <row r="1230" s="278" customFormat="1" ht="15" spans="1:15">
      <c r="A1230" s="301" t="s">
        <v>2194</v>
      </c>
      <c r="B1230" s="328" t="s">
        <v>2195</v>
      </c>
      <c r="C1230" s="304"/>
      <c r="D1230" s="304"/>
      <c r="E1230" s="304"/>
      <c r="F1230" s="297" t="str">
        <f t="shared" si="87"/>
        <v/>
      </c>
      <c r="G1230" s="297" t="str">
        <f t="shared" si="88"/>
        <v/>
      </c>
      <c r="I1230" s="344"/>
      <c r="J1230" s="344"/>
      <c r="K1230" s="344"/>
      <c r="L1230" s="344"/>
      <c r="M1230" s="344"/>
      <c r="N1230" s="344"/>
      <c r="O1230" s="344"/>
    </row>
    <row r="1231" s="278" customFormat="1" ht="15" spans="1:15">
      <c r="A1231" s="301" t="s">
        <v>2196</v>
      </c>
      <c r="B1231" s="328" t="s">
        <v>2197</v>
      </c>
      <c r="C1231" s="304"/>
      <c r="D1231" s="304"/>
      <c r="E1231" s="304"/>
      <c r="F1231" s="297" t="str">
        <f t="shared" si="87"/>
        <v/>
      </c>
      <c r="G1231" s="297" t="str">
        <f t="shared" si="88"/>
        <v/>
      </c>
      <c r="I1231" s="344"/>
      <c r="J1231" s="344"/>
      <c r="K1231" s="344"/>
      <c r="L1231" s="344"/>
      <c r="M1231" s="344"/>
      <c r="N1231" s="344"/>
      <c r="O1231" s="344"/>
    </row>
    <row r="1232" s="278" customFormat="1" ht="15" spans="1:15">
      <c r="A1232" s="301" t="s">
        <v>2198</v>
      </c>
      <c r="B1232" s="328" t="s">
        <v>51</v>
      </c>
      <c r="C1232" s="304"/>
      <c r="D1232" s="304"/>
      <c r="E1232" s="304"/>
      <c r="F1232" s="297" t="str">
        <f t="shared" si="87"/>
        <v/>
      </c>
      <c r="G1232" s="297" t="str">
        <f t="shared" si="88"/>
        <v/>
      </c>
      <c r="I1232" s="344"/>
      <c r="J1232" s="344"/>
      <c r="K1232" s="344"/>
      <c r="L1232" s="344"/>
      <c r="M1232" s="344"/>
      <c r="N1232" s="344"/>
      <c r="O1232" s="344"/>
    </row>
    <row r="1233" s="278" customFormat="1" ht="15" spans="1:15">
      <c r="A1233" s="301" t="s">
        <v>2199</v>
      </c>
      <c r="B1233" s="328" t="s">
        <v>2200</v>
      </c>
      <c r="C1233" s="304">
        <v>255</v>
      </c>
      <c r="D1233" s="304">
        <v>45</v>
      </c>
      <c r="E1233" s="304">
        <v>300</v>
      </c>
      <c r="F1233" s="297">
        <f t="shared" si="87"/>
        <v>117.6</v>
      </c>
      <c r="G1233" s="297">
        <f t="shared" si="88"/>
        <v>666.7</v>
      </c>
      <c r="I1233" s="344"/>
      <c r="J1233" s="344"/>
      <c r="K1233" s="344"/>
      <c r="L1233" s="344"/>
      <c r="M1233" s="344"/>
      <c r="N1233" s="344"/>
      <c r="O1233" s="344"/>
    </row>
    <row r="1234" s="278" customFormat="1" ht="14.25" spans="1:15">
      <c r="A1234" s="298" t="s">
        <v>2201</v>
      </c>
      <c r="B1234" s="327" t="s">
        <v>2202</v>
      </c>
      <c r="C1234" s="300">
        <f>SUM(C1235:C1240)</f>
        <v>861</v>
      </c>
      <c r="D1234" s="300">
        <f>SUM(D1235:D1240)</f>
        <v>928</v>
      </c>
      <c r="E1234" s="300">
        <f>SUM(E1235:E1240)</f>
        <v>885</v>
      </c>
      <c r="F1234" s="297">
        <f t="shared" si="87"/>
        <v>102.8</v>
      </c>
      <c r="G1234" s="297">
        <f t="shared" si="88"/>
        <v>95.4</v>
      </c>
      <c r="I1234" s="344"/>
      <c r="J1234" s="344"/>
      <c r="K1234" s="344"/>
      <c r="L1234" s="344"/>
      <c r="M1234" s="344"/>
      <c r="N1234" s="344"/>
      <c r="O1234" s="344"/>
    </row>
    <row r="1235" s="278" customFormat="1" ht="15" spans="1:15">
      <c r="A1235" s="301" t="s">
        <v>2203</v>
      </c>
      <c r="B1235" s="328" t="s">
        <v>33</v>
      </c>
      <c r="C1235" s="304"/>
      <c r="D1235" s="304">
        <v>170</v>
      </c>
      <c r="E1235" s="304">
        <v>85</v>
      </c>
      <c r="F1235" s="297" t="str">
        <f t="shared" si="87"/>
        <v/>
      </c>
      <c r="G1235" s="297">
        <f t="shared" si="88"/>
        <v>50</v>
      </c>
      <c r="I1235" s="344"/>
      <c r="J1235" s="344"/>
      <c r="K1235" s="344"/>
      <c r="L1235" s="344"/>
      <c r="M1235" s="344"/>
      <c r="N1235" s="344"/>
      <c r="O1235" s="344"/>
    </row>
    <row r="1236" s="278" customFormat="1" ht="15" spans="1:15">
      <c r="A1236" s="301" t="s">
        <v>2204</v>
      </c>
      <c r="B1236" s="328" t="s">
        <v>35</v>
      </c>
      <c r="C1236" s="304"/>
      <c r="D1236" s="304">
        <v>598</v>
      </c>
      <c r="E1236" s="304"/>
      <c r="F1236" s="297" t="str">
        <f t="shared" si="87"/>
        <v/>
      </c>
      <c r="G1236" s="297">
        <f t="shared" si="88"/>
        <v>0</v>
      </c>
      <c r="I1236" s="344"/>
      <c r="J1236" s="344"/>
      <c r="K1236" s="344"/>
      <c r="L1236" s="344"/>
      <c r="M1236" s="344"/>
      <c r="N1236" s="344"/>
      <c r="O1236" s="344"/>
    </row>
    <row r="1237" s="278" customFormat="1" ht="15" spans="1:15">
      <c r="A1237" s="301" t="s">
        <v>2205</v>
      </c>
      <c r="B1237" s="328" t="s">
        <v>37</v>
      </c>
      <c r="C1237" s="304"/>
      <c r="D1237" s="304"/>
      <c r="E1237" s="304"/>
      <c r="F1237" s="297" t="str">
        <f t="shared" si="87"/>
        <v/>
      </c>
      <c r="G1237" s="297" t="str">
        <f t="shared" si="88"/>
        <v/>
      </c>
      <c r="I1237" s="344"/>
      <c r="J1237" s="344"/>
      <c r="K1237" s="344"/>
      <c r="L1237" s="344"/>
      <c r="M1237" s="344"/>
      <c r="N1237" s="344"/>
      <c r="O1237" s="344"/>
    </row>
    <row r="1238" s="278" customFormat="1" ht="15" spans="1:15">
      <c r="A1238" s="301" t="s">
        <v>2206</v>
      </c>
      <c r="B1238" s="328" t="s">
        <v>2207</v>
      </c>
      <c r="C1238" s="304">
        <v>861</v>
      </c>
      <c r="D1238" s="304">
        <v>90</v>
      </c>
      <c r="E1238" s="304">
        <v>800</v>
      </c>
      <c r="F1238" s="297">
        <f t="shared" si="87"/>
        <v>92.9</v>
      </c>
      <c r="G1238" s="297">
        <f t="shared" si="88"/>
        <v>888.9</v>
      </c>
      <c r="I1238" s="344"/>
      <c r="J1238" s="344"/>
      <c r="K1238" s="344"/>
      <c r="L1238" s="344"/>
      <c r="M1238" s="344"/>
      <c r="N1238" s="344"/>
      <c r="O1238" s="344"/>
    </row>
    <row r="1239" s="278" customFormat="1" ht="15" spans="1:15">
      <c r="A1239" s="301" t="s">
        <v>2208</v>
      </c>
      <c r="B1239" s="328" t="s">
        <v>51</v>
      </c>
      <c r="C1239" s="304"/>
      <c r="D1239" s="304"/>
      <c r="E1239" s="304"/>
      <c r="F1239" s="297" t="str">
        <f t="shared" si="87"/>
        <v/>
      </c>
      <c r="G1239" s="297" t="str">
        <f t="shared" si="88"/>
        <v/>
      </c>
      <c r="I1239" s="344"/>
      <c r="J1239" s="344"/>
      <c r="K1239" s="344"/>
      <c r="L1239" s="344"/>
      <c r="M1239" s="344"/>
      <c r="N1239" s="344"/>
      <c r="O1239" s="344"/>
    </row>
    <row r="1240" s="278" customFormat="1" ht="15" spans="1:15">
      <c r="A1240" s="301" t="s">
        <v>2209</v>
      </c>
      <c r="B1240" s="328" t="s">
        <v>2210</v>
      </c>
      <c r="C1240" s="304"/>
      <c r="D1240" s="304">
        <v>70</v>
      </c>
      <c r="E1240" s="304"/>
      <c r="F1240" s="297" t="str">
        <f t="shared" si="87"/>
        <v/>
      </c>
      <c r="G1240" s="297">
        <f t="shared" si="88"/>
        <v>0</v>
      </c>
      <c r="I1240" s="344"/>
      <c r="J1240" s="344"/>
      <c r="K1240" s="344"/>
      <c r="L1240" s="344"/>
      <c r="M1240" s="344"/>
      <c r="N1240" s="344"/>
      <c r="O1240" s="344"/>
    </row>
    <row r="1241" s="278" customFormat="1" ht="14.25" spans="1:15">
      <c r="A1241" s="298" t="s">
        <v>2211</v>
      </c>
      <c r="B1241" s="327" t="s">
        <v>2212</v>
      </c>
      <c r="C1241" s="300"/>
      <c r="D1241" s="300"/>
      <c r="E1241" s="300"/>
      <c r="F1241" s="297" t="str">
        <f t="shared" ref="F1241:F1283" si="89">IF(C1241=0,"",ROUND(E1241/C1241*100,1))</f>
        <v/>
      </c>
      <c r="G1241" s="297" t="str">
        <f t="shared" ref="G1241:G1283" si="90">IF(D1241=0,"",ROUND(E1241/D1241*100,1))</f>
        <v/>
      </c>
      <c r="I1241" s="344"/>
      <c r="J1241" s="344"/>
      <c r="K1241" s="344"/>
      <c r="L1241" s="344"/>
      <c r="M1241" s="344"/>
      <c r="N1241" s="344"/>
      <c r="O1241" s="344"/>
    </row>
    <row r="1242" s="278" customFormat="1" ht="14.25" spans="1:15">
      <c r="A1242" s="301" t="s">
        <v>2213</v>
      </c>
      <c r="B1242" s="328" t="s">
        <v>33</v>
      </c>
      <c r="C1242" s="303"/>
      <c r="D1242" s="303"/>
      <c r="E1242" s="303"/>
      <c r="F1242" s="297" t="str">
        <f t="shared" si="89"/>
        <v/>
      </c>
      <c r="G1242" s="297" t="str">
        <f t="shared" si="90"/>
        <v/>
      </c>
      <c r="I1242" s="344"/>
      <c r="J1242" s="344"/>
      <c r="K1242" s="344"/>
      <c r="L1242" s="344"/>
      <c r="M1242" s="344"/>
      <c r="N1242" s="344"/>
      <c r="O1242" s="344"/>
    </row>
    <row r="1243" s="278" customFormat="1" ht="14.25" spans="1:15">
      <c r="A1243" s="301" t="s">
        <v>2214</v>
      </c>
      <c r="B1243" s="328" t="s">
        <v>35</v>
      </c>
      <c r="C1243" s="303"/>
      <c r="D1243" s="303"/>
      <c r="E1243" s="303"/>
      <c r="F1243" s="297" t="str">
        <f t="shared" si="89"/>
        <v/>
      </c>
      <c r="G1243" s="297" t="str">
        <f t="shared" si="90"/>
        <v/>
      </c>
      <c r="I1243" s="344"/>
      <c r="J1243" s="344"/>
      <c r="K1243" s="344"/>
      <c r="L1243" s="344"/>
      <c r="M1243" s="344"/>
      <c r="N1243" s="344"/>
      <c r="O1243" s="344"/>
    </row>
    <row r="1244" s="278" customFormat="1" ht="14.25" spans="1:15">
      <c r="A1244" s="301" t="s">
        <v>2215</v>
      </c>
      <c r="B1244" s="328" t="s">
        <v>37</v>
      </c>
      <c r="C1244" s="303"/>
      <c r="D1244" s="303"/>
      <c r="E1244" s="303"/>
      <c r="F1244" s="297" t="str">
        <f t="shared" si="89"/>
        <v/>
      </c>
      <c r="G1244" s="297" t="str">
        <f t="shared" si="90"/>
        <v/>
      </c>
      <c r="I1244" s="344"/>
      <c r="J1244" s="344"/>
      <c r="K1244" s="344"/>
      <c r="L1244" s="344"/>
      <c r="M1244" s="344"/>
      <c r="N1244" s="344"/>
      <c r="O1244" s="344"/>
    </row>
    <row r="1245" s="278" customFormat="1" ht="14.25" spans="1:15">
      <c r="A1245" s="301" t="s">
        <v>2216</v>
      </c>
      <c r="B1245" s="328" t="s">
        <v>2217</v>
      </c>
      <c r="C1245" s="303"/>
      <c r="D1245" s="303"/>
      <c r="E1245" s="303"/>
      <c r="F1245" s="297" t="str">
        <f t="shared" si="89"/>
        <v/>
      </c>
      <c r="G1245" s="297" t="str">
        <f t="shared" si="90"/>
        <v/>
      </c>
      <c r="I1245" s="344"/>
      <c r="J1245" s="344"/>
      <c r="K1245" s="344"/>
      <c r="L1245" s="344"/>
      <c r="M1245" s="344"/>
      <c r="N1245" s="344"/>
      <c r="O1245" s="344"/>
    </row>
    <row r="1246" s="278" customFormat="1" ht="14.25" spans="1:15">
      <c r="A1246" s="301" t="s">
        <v>2218</v>
      </c>
      <c r="B1246" s="328" t="s">
        <v>2219</v>
      </c>
      <c r="C1246" s="303"/>
      <c r="D1246" s="303"/>
      <c r="E1246" s="303"/>
      <c r="F1246" s="297" t="str">
        <f t="shared" si="89"/>
        <v/>
      </c>
      <c r="G1246" s="297" t="str">
        <f t="shared" si="90"/>
        <v/>
      </c>
      <c r="I1246" s="344"/>
      <c r="J1246" s="344"/>
      <c r="K1246" s="344"/>
      <c r="L1246" s="344"/>
      <c r="M1246" s="344"/>
      <c r="N1246" s="344"/>
      <c r="O1246" s="344"/>
    </row>
    <row r="1247" s="278" customFormat="1" ht="14.25" spans="1:15">
      <c r="A1247" s="301" t="s">
        <v>2220</v>
      </c>
      <c r="B1247" s="328" t="s">
        <v>51</v>
      </c>
      <c r="C1247" s="303"/>
      <c r="D1247" s="303"/>
      <c r="E1247" s="303"/>
      <c r="F1247" s="297" t="str">
        <f t="shared" si="89"/>
        <v/>
      </c>
      <c r="G1247" s="297" t="str">
        <f t="shared" si="90"/>
        <v/>
      </c>
      <c r="I1247" s="344"/>
      <c r="J1247" s="344"/>
      <c r="K1247" s="344"/>
      <c r="L1247" s="344"/>
      <c r="M1247" s="344"/>
      <c r="N1247" s="344"/>
      <c r="O1247" s="344"/>
    </row>
    <row r="1248" s="278" customFormat="1" ht="14.25" spans="1:15">
      <c r="A1248" s="301" t="s">
        <v>2221</v>
      </c>
      <c r="B1248" s="328" t="s">
        <v>2222</v>
      </c>
      <c r="C1248" s="303"/>
      <c r="D1248" s="303"/>
      <c r="E1248" s="303"/>
      <c r="F1248" s="297" t="str">
        <f t="shared" si="89"/>
        <v/>
      </c>
      <c r="G1248" s="297" t="str">
        <f t="shared" si="90"/>
        <v/>
      </c>
      <c r="I1248" s="344"/>
      <c r="J1248" s="344"/>
      <c r="K1248" s="344"/>
      <c r="L1248" s="344"/>
      <c r="M1248" s="344"/>
      <c r="N1248" s="344"/>
      <c r="O1248" s="344"/>
    </row>
    <row r="1249" s="278" customFormat="1" ht="14.25" spans="1:15">
      <c r="A1249" s="298" t="s">
        <v>2223</v>
      </c>
      <c r="B1249" s="327" t="s">
        <v>2224</v>
      </c>
      <c r="C1249" s="300"/>
      <c r="D1249" s="300">
        <f>SUM(D1250:D1261)</f>
        <v>0</v>
      </c>
      <c r="E1249" s="300"/>
      <c r="F1249" s="297" t="str">
        <f t="shared" si="89"/>
        <v/>
      </c>
      <c r="G1249" s="297" t="str">
        <f t="shared" si="90"/>
        <v/>
      </c>
      <c r="I1249" s="344"/>
      <c r="J1249" s="344"/>
      <c r="K1249" s="344"/>
      <c r="L1249" s="344"/>
      <c r="M1249" s="344"/>
      <c r="N1249" s="344"/>
      <c r="O1249" s="344"/>
    </row>
    <row r="1250" s="278" customFormat="1" ht="14.25" spans="1:15">
      <c r="A1250" s="301" t="s">
        <v>2225</v>
      </c>
      <c r="B1250" s="328" t="s">
        <v>33</v>
      </c>
      <c r="C1250" s="303"/>
      <c r="D1250" s="303"/>
      <c r="E1250" s="303"/>
      <c r="F1250" s="297" t="str">
        <f t="shared" si="89"/>
        <v/>
      </c>
      <c r="G1250" s="297" t="str">
        <f t="shared" si="90"/>
        <v/>
      </c>
      <c r="I1250" s="344"/>
      <c r="J1250" s="344"/>
      <c r="K1250" s="344"/>
      <c r="L1250" s="344"/>
      <c r="M1250" s="344"/>
      <c r="N1250" s="344"/>
      <c r="O1250" s="344"/>
    </row>
    <row r="1251" s="278" customFormat="1" ht="14.25" spans="1:15">
      <c r="A1251" s="301" t="s">
        <v>2226</v>
      </c>
      <c r="B1251" s="328" t="s">
        <v>35</v>
      </c>
      <c r="C1251" s="303"/>
      <c r="D1251" s="303"/>
      <c r="E1251" s="303"/>
      <c r="F1251" s="297" t="str">
        <f t="shared" si="89"/>
        <v/>
      </c>
      <c r="G1251" s="297" t="str">
        <f t="shared" si="90"/>
        <v/>
      </c>
      <c r="I1251" s="344"/>
      <c r="J1251" s="344"/>
      <c r="K1251" s="344"/>
      <c r="L1251" s="344"/>
      <c r="M1251" s="344"/>
      <c r="N1251" s="344"/>
      <c r="O1251" s="344"/>
    </row>
    <row r="1252" s="278" customFormat="1" ht="14.25" spans="1:15">
      <c r="A1252" s="301" t="s">
        <v>2227</v>
      </c>
      <c r="B1252" s="328" t="s">
        <v>37</v>
      </c>
      <c r="C1252" s="303"/>
      <c r="D1252" s="303"/>
      <c r="E1252" s="303"/>
      <c r="F1252" s="297" t="str">
        <f t="shared" si="89"/>
        <v/>
      </c>
      <c r="G1252" s="297" t="str">
        <f t="shared" si="90"/>
        <v/>
      </c>
      <c r="I1252" s="344"/>
      <c r="J1252" s="344"/>
      <c r="K1252" s="344"/>
      <c r="L1252" s="344"/>
      <c r="M1252" s="344"/>
      <c r="N1252" s="344"/>
      <c r="O1252" s="344"/>
    </row>
    <row r="1253" s="278" customFormat="1" ht="14.25" spans="1:15">
      <c r="A1253" s="301" t="s">
        <v>2228</v>
      </c>
      <c r="B1253" s="328" t="s">
        <v>2229</v>
      </c>
      <c r="C1253" s="303"/>
      <c r="D1253" s="303"/>
      <c r="E1253" s="303"/>
      <c r="F1253" s="297" t="str">
        <f t="shared" si="89"/>
        <v/>
      </c>
      <c r="G1253" s="297" t="str">
        <f t="shared" si="90"/>
        <v/>
      </c>
      <c r="I1253" s="344"/>
      <c r="J1253" s="344"/>
      <c r="K1253" s="344"/>
      <c r="L1253" s="344"/>
      <c r="M1253" s="344"/>
      <c r="N1253" s="344"/>
      <c r="O1253" s="344"/>
    </row>
    <row r="1254" s="278" customFormat="1" ht="14.25" spans="1:15">
      <c r="A1254" s="301" t="s">
        <v>2230</v>
      </c>
      <c r="B1254" s="328" t="s">
        <v>2231</v>
      </c>
      <c r="C1254" s="303"/>
      <c r="D1254" s="303"/>
      <c r="E1254" s="303"/>
      <c r="F1254" s="297" t="str">
        <f t="shared" si="89"/>
        <v/>
      </c>
      <c r="G1254" s="297" t="str">
        <f t="shared" si="90"/>
        <v/>
      </c>
      <c r="I1254" s="344"/>
      <c r="J1254" s="344"/>
      <c r="K1254" s="344"/>
      <c r="L1254" s="344"/>
      <c r="M1254" s="344"/>
      <c r="N1254" s="344"/>
      <c r="O1254" s="344"/>
    </row>
    <row r="1255" s="278" customFormat="1" ht="14.25" spans="1:15">
      <c r="A1255" s="301" t="s">
        <v>2232</v>
      </c>
      <c r="B1255" s="328" t="s">
        <v>2233</v>
      </c>
      <c r="C1255" s="303"/>
      <c r="D1255" s="303"/>
      <c r="E1255" s="303"/>
      <c r="F1255" s="297" t="str">
        <f t="shared" si="89"/>
        <v/>
      </c>
      <c r="G1255" s="297" t="str">
        <f t="shared" si="90"/>
        <v/>
      </c>
      <c r="I1255" s="344"/>
      <c r="J1255" s="344"/>
      <c r="K1255" s="344"/>
      <c r="L1255" s="344"/>
      <c r="M1255" s="344"/>
      <c r="N1255" s="344"/>
      <c r="O1255" s="344"/>
    </row>
    <row r="1256" s="278" customFormat="1" ht="14.25" spans="1:15">
      <c r="A1256" s="301" t="s">
        <v>2234</v>
      </c>
      <c r="B1256" s="328" t="s">
        <v>2235</v>
      </c>
      <c r="C1256" s="303"/>
      <c r="D1256" s="303"/>
      <c r="E1256" s="303"/>
      <c r="F1256" s="297" t="str">
        <f t="shared" si="89"/>
        <v/>
      </c>
      <c r="G1256" s="297" t="str">
        <f t="shared" si="90"/>
        <v/>
      </c>
      <c r="I1256" s="344"/>
      <c r="J1256" s="344"/>
      <c r="K1256" s="344"/>
      <c r="L1256" s="344"/>
      <c r="M1256" s="344"/>
      <c r="N1256" s="344"/>
      <c r="O1256" s="344"/>
    </row>
    <row r="1257" s="278" customFormat="1" ht="14.25" spans="1:15">
      <c r="A1257" s="301" t="s">
        <v>2236</v>
      </c>
      <c r="B1257" s="328" t="s">
        <v>2237</v>
      </c>
      <c r="C1257" s="303"/>
      <c r="D1257" s="303"/>
      <c r="E1257" s="303"/>
      <c r="F1257" s="297" t="str">
        <f t="shared" si="89"/>
        <v/>
      </c>
      <c r="G1257" s="297" t="str">
        <f t="shared" si="90"/>
        <v/>
      </c>
      <c r="I1257" s="344"/>
      <c r="J1257" s="344"/>
      <c r="K1257" s="344"/>
      <c r="L1257" s="344"/>
      <c r="M1257" s="344"/>
      <c r="N1257" s="344"/>
      <c r="O1257" s="344"/>
    </row>
    <row r="1258" s="278" customFormat="1" ht="14.25" spans="1:15">
      <c r="A1258" s="301" t="s">
        <v>2238</v>
      </c>
      <c r="B1258" s="328" t="s">
        <v>2239</v>
      </c>
      <c r="C1258" s="303"/>
      <c r="D1258" s="303"/>
      <c r="E1258" s="303"/>
      <c r="F1258" s="297" t="str">
        <f t="shared" si="89"/>
        <v/>
      </c>
      <c r="G1258" s="297" t="str">
        <f t="shared" si="90"/>
        <v/>
      </c>
      <c r="I1258" s="344"/>
      <c r="J1258" s="344"/>
      <c r="K1258" s="344"/>
      <c r="L1258" s="344"/>
      <c r="M1258" s="344"/>
      <c r="N1258" s="344"/>
      <c r="O1258" s="344"/>
    </row>
    <row r="1259" s="280" customFormat="1" spans="1:15">
      <c r="A1259" s="301" t="s">
        <v>2240</v>
      </c>
      <c r="B1259" s="328" t="s">
        <v>2241</v>
      </c>
      <c r="C1259" s="303"/>
      <c r="D1259" s="303"/>
      <c r="E1259" s="303"/>
      <c r="F1259" s="297" t="str">
        <f t="shared" si="89"/>
        <v/>
      </c>
      <c r="G1259" s="297" t="str">
        <f t="shared" si="90"/>
        <v/>
      </c>
      <c r="I1259" s="344"/>
      <c r="J1259" s="344"/>
      <c r="K1259" s="344"/>
      <c r="L1259" s="344"/>
      <c r="M1259" s="344"/>
      <c r="N1259" s="344"/>
      <c r="O1259" s="344"/>
    </row>
    <row r="1260" s="280" customFormat="1" spans="1:15">
      <c r="A1260" s="301" t="s">
        <v>2242</v>
      </c>
      <c r="B1260" s="328" t="s">
        <v>2243</v>
      </c>
      <c r="C1260" s="303"/>
      <c r="D1260" s="303"/>
      <c r="E1260" s="303"/>
      <c r="F1260" s="297" t="str">
        <f t="shared" si="89"/>
        <v/>
      </c>
      <c r="G1260" s="297" t="str">
        <f t="shared" si="90"/>
        <v/>
      </c>
      <c r="I1260" s="344"/>
      <c r="J1260" s="344"/>
      <c r="K1260" s="344"/>
      <c r="L1260" s="344"/>
      <c r="M1260" s="344"/>
      <c r="N1260" s="344"/>
      <c r="O1260" s="344"/>
    </row>
    <row r="1261" s="280" customFormat="1" spans="1:15">
      <c r="A1261" s="301" t="s">
        <v>2244</v>
      </c>
      <c r="B1261" s="328" t="s">
        <v>2245</v>
      </c>
      <c r="C1261" s="303"/>
      <c r="D1261" s="303"/>
      <c r="E1261" s="303"/>
      <c r="F1261" s="297" t="str">
        <f t="shared" si="89"/>
        <v/>
      </c>
      <c r="G1261" s="297" t="str">
        <f t="shared" si="90"/>
        <v/>
      </c>
      <c r="I1261" s="344"/>
      <c r="J1261" s="344"/>
      <c r="K1261" s="344"/>
      <c r="L1261" s="344"/>
      <c r="M1261" s="344"/>
      <c r="N1261" s="344"/>
      <c r="O1261" s="344"/>
    </row>
    <row r="1262" s="280" customFormat="1" spans="1:15">
      <c r="A1262" s="298" t="s">
        <v>2246</v>
      </c>
      <c r="B1262" s="327" t="s">
        <v>2247</v>
      </c>
      <c r="C1262" s="300">
        <f>SUM(C1263:C1265)</f>
        <v>0</v>
      </c>
      <c r="D1262" s="300">
        <f>SUM(D1263:D1265)</f>
        <v>285</v>
      </c>
      <c r="E1262" s="300"/>
      <c r="F1262" s="297" t="str">
        <f t="shared" si="89"/>
        <v/>
      </c>
      <c r="G1262" s="297">
        <f t="shared" si="90"/>
        <v>0</v>
      </c>
      <c r="I1262" s="344"/>
      <c r="J1262" s="344"/>
      <c r="K1262" s="344"/>
      <c r="L1262" s="344"/>
      <c r="M1262" s="344"/>
      <c r="N1262" s="344"/>
      <c r="O1262" s="344"/>
    </row>
    <row r="1263" s="280" customFormat="1" ht="15" spans="1:15">
      <c r="A1263" s="301" t="s">
        <v>2248</v>
      </c>
      <c r="B1263" s="328" t="s">
        <v>2249</v>
      </c>
      <c r="C1263" s="304"/>
      <c r="D1263" s="304"/>
      <c r="E1263" s="304"/>
      <c r="F1263" s="297" t="str">
        <f t="shared" si="89"/>
        <v/>
      </c>
      <c r="G1263" s="297" t="str">
        <f t="shared" si="90"/>
        <v/>
      </c>
      <c r="I1263" s="344"/>
      <c r="J1263" s="344"/>
      <c r="K1263" s="344"/>
      <c r="L1263" s="344"/>
      <c r="M1263" s="344"/>
      <c r="N1263" s="344"/>
      <c r="O1263" s="344"/>
    </row>
    <row r="1264" s="280" customFormat="1" ht="15" spans="1:15">
      <c r="A1264" s="301" t="s">
        <v>2250</v>
      </c>
      <c r="B1264" s="328" t="s">
        <v>2251</v>
      </c>
      <c r="C1264" s="304"/>
      <c r="D1264" s="304">
        <v>280</v>
      </c>
      <c r="E1264" s="304"/>
      <c r="F1264" s="297" t="str">
        <f t="shared" si="89"/>
        <v/>
      </c>
      <c r="G1264" s="297">
        <f t="shared" si="90"/>
        <v>0</v>
      </c>
      <c r="I1264" s="344"/>
      <c r="J1264" s="344"/>
      <c r="K1264" s="344"/>
      <c r="L1264" s="344"/>
      <c r="M1264" s="344"/>
      <c r="N1264" s="344"/>
      <c r="O1264" s="344"/>
    </row>
    <row r="1265" s="280" customFormat="1" ht="15" spans="1:15">
      <c r="A1265" s="301" t="s">
        <v>2252</v>
      </c>
      <c r="B1265" s="328" t="s">
        <v>2253</v>
      </c>
      <c r="C1265" s="304"/>
      <c r="D1265" s="304">
        <v>5</v>
      </c>
      <c r="E1265" s="304"/>
      <c r="F1265" s="297" t="str">
        <f t="shared" si="89"/>
        <v/>
      </c>
      <c r="G1265" s="297">
        <f t="shared" si="90"/>
        <v>0</v>
      </c>
      <c r="I1265" s="344"/>
      <c r="J1265" s="344"/>
      <c r="K1265" s="344"/>
      <c r="L1265" s="344"/>
      <c r="M1265" s="344"/>
      <c r="N1265" s="344"/>
      <c r="O1265" s="344"/>
    </row>
    <row r="1266" s="280" customFormat="1" spans="1:15">
      <c r="A1266" s="298" t="s">
        <v>2254</v>
      </c>
      <c r="B1266" s="327" t="s">
        <v>2255</v>
      </c>
      <c r="C1266" s="300">
        <f>SUM(C1267:C1269)</f>
        <v>563</v>
      </c>
      <c r="D1266" s="300">
        <f>SUM(D1267:D1269)</f>
        <v>833</v>
      </c>
      <c r="E1266" s="300">
        <f>SUM(E1267:E1269)</f>
        <v>530</v>
      </c>
      <c r="F1266" s="297">
        <f t="shared" si="89"/>
        <v>94.1</v>
      </c>
      <c r="G1266" s="297">
        <f t="shared" si="90"/>
        <v>63.6</v>
      </c>
      <c r="I1266" s="344"/>
      <c r="J1266" s="344"/>
      <c r="K1266" s="344"/>
      <c r="L1266" s="344"/>
      <c r="M1266" s="344"/>
      <c r="N1266" s="344"/>
      <c r="O1266" s="344"/>
    </row>
    <row r="1267" s="280" customFormat="1" ht="15" spans="1:15">
      <c r="A1267" s="301" t="s">
        <v>2256</v>
      </c>
      <c r="B1267" s="328" t="s">
        <v>2257</v>
      </c>
      <c r="C1267" s="304">
        <v>563</v>
      </c>
      <c r="D1267" s="304">
        <v>808</v>
      </c>
      <c r="E1267" s="304">
        <v>530</v>
      </c>
      <c r="F1267" s="297">
        <f t="shared" si="89"/>
        <v>94.1</v>
      </c>
      <c r="G1267" s="297">
        <f t="shared" si="90"/>
        <v>65.6</v>
      </c>
      <c r="I1267" s="344"/>
      <c r="J1267" s="344"/>
      <c r="K1267" s="344"/>
      <c r="L1267" s="344"/>
      <c r="M1267" s="344"/>
      <c r="N1267" s="344"/>
      <c r="O1267" s="344"/>
    </row>
    <row r="1268" s="280" customFormat="1" ht="15" spans="1:15">
      <c r="A1268" s="301" t="s">
        <v>2258</v>
      </c>
      <c r="B1268" s="328" t="s">
        <v>2259</v>
      </c>
      <c r="C1268" s="304"/>
      <c r="D1268" s="304"/>
      <c r="E1268" s="304"/>
      <c r="F1268" s="297" t="str">
        <f t="shared" si="89"/>
        <v/>
      </c>
      <c r="G1268" s="297" t="str">
        <f t="shared" si="90"/>
        <v/>
      </c>
      <c r="I1268" s="344"/>
      <c r="J1268" s="344"/>
      <c r="K1268" s="344"/>
      <c r="L1268" s="344"/>
      <c r="M1268" s="344"/>
      <c r="N1268" s="344"/>
      <c r="O1268" s="344"/>
    </row>
    <row r="1269" s="280" customFormat="1" ht="15" spans="1:15">
      <c r="A1269" s="301" t="s">
        <v>2260</v>
      </c>
      <c r="B1269" s="328" t="s">
        <v>2261</v>
      </c>
      <c r="C1269" s="304"/>
      <c r="D1269" s="304">
        <v>25</v>
      </c>
      <c r="E1269" s="304"/>
      <c r="F1269" s="297" t="str">
        <f t="shared" si="89"/>
        <v/>
      </c>
      <c r="G1269" s="297">
        <f t="shared" si="90"/>
        <v>0</v>
      </c>
      <c r="I1269" s="344"/>
      <c r="J1269" s="344"/>
      <c r="K1269" s="344"/>
      <c r="L1269" s="344"/>
      <c r="M1269" s="344"/>
      <c r="N1269" s="344"/>
      <c r="O1269" s="344"/>
    </row>
    <row r="1270" s="280" customFormat="1" spans="1:15">
      <c r="A1270" s="298" t="s">
        <v>2262</v>
      </c>
      <c r="B1270" s="327" t="s">
        <v>2263</v>
      </c>
      <c r="C1270" s="300"/>
      <c r="D1270" s="300">
        <f>SUM(D1271:D1272)</f>
        <v>438</v>
      </c>
      <c r="E1270" s="300"/>
      <c r="F1270" s="297" t="str">
        <f t="shared" si="89"/>
        <v/>
      </c>
      <c r="G1270" s="297">
        <f t="shared" si="90"/>
        <v>0</v>
      </c>
      <c r="I1270" s="344"/>
      <c r="J1270" s="344"/>
      <c r="K1270" s="344"/>
      <c r="L1270" s="344"/>
      <c r="M1270" s="344"/>
      <c r="N1270" s="344"/>
      <c r="O1270" s="344"/>
    </row>
    <row r="1271" s="280" customFormat="1" ht="15" spans="1:15">
      <c r="A1271" s="301" t="s">
        <v>2264</v>
      </c>
      <c r="B1271" s="328" t="s">
        <v>2265</v>
      </c>
      <c r="C1271" s="304"/>
      <c r="D1271" s="304">
        <v>438</v>
      </c>
      <c r="E1271" s="304"/>
      <c r="F1271" s="297" t="str">
        <f t="shared" si="89"/>
        <v/>
      </c>
      <c r="G1271" s="297">
        <f t="shared" si="90"/>
        <v>0</v>
      </c>
      <c r="I1271" s="344"/>
      <c r="J1271" s="344"/>
      <c r="K1271" s="344"/>
      <c r="L1271" s="344"/>
      <c r="M1271" s="344"/>
      <c r="N1271" s="344"/>
      <c r="O1271" s="344"/>
    </row>
    <row r="1272" s="280" customFormat="1" ht="15" spans="1:15">
      <c r="A1272" s="330" t="s">
        <v>2266</v>
      </c>
      <c r="B1272" s="331" t="s">
        <v>2267</v>
      </c>
      <c r="C1272" s="335">
        <v>4100</v>
      </c>
      <c r="D1272" s="335"/>
      <c r="E1272" s="335">
        <v>3650</v>
      </c>
      <c r="F1272" s="297">
        <f t="shared" si="89"/>
        <v>89</v>
      </c>
      <c r="G1272" s="297" t="str">
        <f t="shared" si="90"/>
        <v/>
      </c>
      <c r="I1272" s="344"/>
      <c r="J1272" s="344"/>
      <c r="K1272" s="344"/>
      <c r="L1272" s="344"/>
      <c r="M1272" s="344"/>
      <c r="N1272" s="344"/>
      <c r="O1272" s="344"/>
    </row>
    <row r="1273" s="280" customFormat="1" spans="1:15">
      <c r="A1273" s="295" t="s">
        <v>2268</v>
      </c>
      <c r="B1273" s="296" t="s">
        <v>2269</v>
      </c>
      <c r="C1273" s="324">
        <f>SUM(C1274,C1275)</f>
        <v>10718</v>
      </c>
      <c r="D1273" s="324">
        <f>SUM(D1274,D1275)</f>
        <v>2882</v>
      </c>
      <c r="E1273" s="324">
        <f>SUM(E1274,E1275)</f>
        <v>18837</v>
      </c>
      <c r="F1273" s="297">
        <f t="shared" si="89"/>
        <v>175.8</v>
      </c>
      <c r="G1273" s="297">
        <f t="shared" si="90"/>
        <v>653.6</v>
      </c>
      <c r="I1273" s="344"/>
      <c r="J1273" s="344"/>
      <c r="K1273" s="344"/>
      <c r="L1273" s="344"/>
      <c r="M1273" s="344"/>
      <c r="N1273" s="344"/>
      <c r="O1273" s="344"/>
    </row>
    <row r="1274" s="280" customFormat="1" ht="15" spans="1:15">
      <c r="A1274" s="330" t="s">
        <v>2270</v>
      </c>
      <c r="B1274" s="336" t="s">
        <v>2271</v>
      </c>
      <c r="C1274" s="335">
        <v>2318</v>
      </c>
      <c r="D1274" s="335"/>
      <c r="E1274" s="335"/>
      <c r="F1274" s="297">
        <f t="shared" si="89"/>
        <v>0</v>
      </c>
      <c r="G1274" s="297" t="str">
        <f t="shared" si="90"/>
        <v/>
      </c>
      <c r="I1274" s="344"/>
      <c r="J1274" s="344"/>
      <c r="K1274" s="344"/>
      <c r="L1274" s="344"/>
      <c r="M1274" s="344"/>
      <c r="N1274" s="344"/>
      <c r="O1274" s="344"/>
    </row>
    <row r="1275" s="280" customFormat="1" ht="15" spans="1:15">
      <c r="A1275" s="330" t="s">
        <v>2272</v>
      </c>
      <c r="B1275" s="336" t="s">
        <v>1969</v>
      </c>
      <c r="C1275" s="335">
        <v>8400</v>
      </c>
      <c r="D1275" s="335">
        <v>2882</v>
      </c>
      <c r="E1275" s="335">
        <v>18837</v>
      </c>
      <c r="F1275" s="297">
        <f t="shared" si="89"/>
        <v>224.3</v>
      </c>
      <c r="G1275" s="297">
        <f t="shared" si="90"/>
        <v>653.6</v>
      </c>
      <c r="I1275" s="344"/>
      <c r="J1275" s="344"/>
      <c r="K1275" s="344"/>
      <c r="L1275" s="344"/>
      <c r="M1275" s="344"/>
      <c r="N1275" s="344"/>
      <c r="O1275" s="344"/>
    </row>
    <row r="1276" s="280" customFormat="1" spans="1:15">
      <c r="A1276" s="295" t="s">
        <v>2273</v>
      </c>
      <c r="B1276" s="329" t="s">
        <v>2274</v>
      </c>
      <c r="C1276" s="324">
        <f>SUM(C1277)</f>
        <v>0</v>
      </c>
      <c r="D1276" s="324">
        <f>SUM(D1277)</f>
        <v>3856</v>
      </c>
      <c r="E1276" s="324">
        <f>SUM(E1277)</f>
        <v>5276</v>
      </c>
      <c r="F1276" s="297" t="str">
        <f t="shared" si="89"/>
        <v/>
      </c>
      <c r="G1276" s="297">
        <f t="shared" si="90"/>
        <v>136.8</v>
      </c>
      <c r="I1276" s="344"/>
      <c r="J1276" s="344"/>
      <c r="K1276" s="344"/>
      <c r="L1276" s="344"/>
      <c r="M1276" s="344"/>
      <c r="N1276" s="344"/>
      <c r="O1276" s="344"/>
    </row>
    <row r="1277" s="280" customFormat="1" spans="1:15">
      <c r="A1277" s="298" t="s">
        <v>2275</v>
      </c>
      <c r="B1277" s="327" t="s">
        <v>2276</v>
      </c>
      <c r="C1277" s="300">
        <f>SUM(C1278:C1281)</f>
        <v>0</v>
      </c>
      <c r="D1277" s="300">
        <f>SUM(D1278:D1281)</f>
        <v>3856</v>
      </c>
      <c r="E1277" s="300">
        <f>SUM(E1278:E1281)</f>
        <v>5276</v>
      </c>
      <c r="F1277" s="297" t="str">
        <f t="shared" si="89"/>
        <v/>
      </c>
      <c r="G1277" s="297">
        <f t="shared" si="90"/>
        <v>136.8</v>
      </c>
      <c r="I1277" s="344"/>
      <c r="J1277" s="344"/>
      <c r="K1277" s="344"/>
      <c r="L1277" s="344"/>
      <c r="M1277" s="344"/>
      <c r="N1277" s="344"/>
      <c r="O1277" s="344"/>
    </row>
    <row r="1278" s="280" customFormat="1" ht="15" spans="1:15">
      <c r="A1278" s="301" t="s">
        <v>2277</v>
      </c>
      <c r="B1278" s="328" t="s">
        <v>2278</v>
      </c>
      <c r="C1278" s="304"/>
      <c r="D1278" s="304">
        <v>3782</v>
      </c>
      <c r="E1278" s="304">
        <v>5276</v>
      </c>
      <c r="F1278" s="297" t="str">
        <f t="shared" si="89"/>
        <v/>
      </c>
      <c r="G1278" s="297">
        <f t="shared" si="90"/>
        <v>139.5</v>
      </c>
      <c r="I1278" s="344"/>
      <c r="J1278" s="344"/>
      <c r="K1278" s="344"/>
      <c r="L1278" s="344"/>
      <c r="M1278" s="344"/>
      <c r="N1278" s="344"/>
      <c r="O1278" s="344"/>
    </row>
    <row r="1279" s="280" customFormat="1" ht="15" spans="1:15">
      <c r="A1279" s="301" t="s">
        <v>2279</v>
      </c>
      <c r="B1279" s="328" t="s">
        <v>2280</v>
      </c>
      <c r="C1279" s="304"/>
      <c r="D1279" s="304"/>
      <c r="E1279" s="304"/>
      <c r="F1279" s="297" t="str">
        <f t="shared" si="89"/>
        <v/>
      </c>
      <c r="G1279" s="297" t="str">
        <f t="shared" si="90"/>
        <v/>
      </c>
      <c r="I1279" s="344"/>
      <c r="J1279" s="344"/>
      <c r="K1279" s="344"/>
      <c r="L1279" s="344"/>
      <c r="M1279" s="344"/>
      <c r="N1279" s="344"/>
      <c r="O1279" s="344"/>
    </row>
    <row r="1280" s="280" customFormat="1" ht="15" spans="1:15">
      <c r="A1280" s="301" t="s">
        <v>2281</v>
      </c>
      <c r="B1280" s="328" t="s">
        <v>2282</v>
      </c>
      <c r="C1280" s="304"/>
      <c r="D1280" s="304">
        <v>74</v>
      </c>
      <c r="E1280" s="304"/>
      <c r="F1280" s="297" t="str">
        <f t="shared" si="89"/>
        <v/>
      </c>
      <c r="G1280" s="297">
        <f t="shared" si="90"/>
        <v>0</v>
      </c>
      <c r="I1280" s="344"/>
      <c r="J1280" s="344"/>
      <c r="K1280" s="344"/>
      <c r="L1280" s="344"/>
      <c r="M1280" s="344"/>
      <c r="N1280" s="344"/>
      <c r="O1280" s="344"/>
    </row>
    <row r="1281" s="280" customFormat="1" ht="15" spans="1:15">
      <c r="A1281" s="301" t="s">
        <v>2283</v>
      </c>
      <c r="B1281" s="328" t="s">
        <v>2284</v>
      </c>
      <c r="C1281" s="304"/>
      <c r="D1281" s="304"/>
      <c r="E1281" s="304"/>
      <c r="F1281" s="297" t="str">
        <f t="shared" si="89"/>
        <v/>
      </c>
      <c r="G1281" s="297" t="str">
        <f t="shared" si="90"/>
        <v/>
      </c>
      <c r="I1281" s="344"/>
      <c r="J1281" s="344"/>
      <c r="K1281" s="344"/>
      <c r="L1281" s="344"/>
      <c r="M1281" s="344"/>
      <c r="N1281" s="344"/>
      <c r="O1281" s="344"/>
    </row>
    <row r="1282" s="280" customFormat="1" spans="1:15">
      <c r="A1282" s="295" t="s">
        <v>2285</v>
      </c>
      <c r="B1282" s="296" t="s">
        <v>2286</v>
      </c>
      <c r="C1282" s="324"/>
      <c r="D1282" s="324">
        <f>SUM(D1283)</f>
        <v>0</v>
      </c>
      <c r="E1282" s="324"/>
      <c r="F1282" s="297" t="str">
        <f t="shared" si="89"/>
        <v/>
      </c>
      <c r="G1282" s="297" t="str">
        <f t="shared" si="90"/>
        <v/>
      </c>
      <c r="I1282" s="344"/>
      <c r="J1282" s="344"/>
      <c r="K1282" s="344"/>
      <c r="L1282" s="344"/>
      <c r="M1282" s="344"/>
      <c r="N1282" s="344"/>
      <c r="O1282" s="344"/>
    </row>
    <row r="1283" s="280" customFormat="1" spans="1:15">
      <c r="A1283" s="337" t="s">
        <v>2287</v>
      </c>
      <c r="B1283" s="338" t="s">
        <v>2288</v>
      </c>
      <c r="C1283" s="339"/>
      <c r="D1283" s="339"/>
      <c r="E1283" s="339"/>
      <c r="F1283" s="297" t="str">
        <f t="shared" si="89"/>
        <v/>
      </c>
      <c r="G1283" s="297" t="str">
        <f t="shared" si="90"/>
        <v/>
      </c>
      <c r="I1283" s="344"/>
      <c r="J1283" s="344"/>
      <c r="K1283" s="344"/>
      <c r="L1283" s="344"/>
      <c r="M1283" s="344"/>
      <c r="N1283" s="344"/>
      <c r="O1283" s="344"/>
    </row>
    <row r="1284" s="280" customFormat="1" spans="1:15">
      <c r="A1284" s="340"/>
      <c r="B1284" s="307"/>
      <c r="C1284" s="303"/>
      <c r="D1284" s="303"/>
      <c r="E1284" s="303"/>
      <c r="F1284" s="303"/>
      <c r="G1284" s="303"/>
      <c r="I1284" s="344"/>
      <c r="J1284" s="344"/>
      <c r="K1284" s="344"/>
      <c r="L1284" s="344"/>
      <c r="M1284" s="344"/>
      <c r="N1284" s="344"/>
      <c r="O1284" s="344"/>
    </row>
    <row r="1285" s="280" customFormat="1" spans="1:15">
      <c r="A1285" s="340"/>
      <c r="B1285" s="307"/>
      <c r="C1285" s="303"/>
      <c r="D1285" s="303"/>
      <c r="E1285" s="303"/>
      <c r="F1285" s="303"/>
      <c r="G1285" s="303"/>
      <c r="I1285" s="344"/>
      <c r="J1285" s="344"/>
      <c r="K1285" s="344"/>
      <c r="L1285" s="344"/>
      <c r="M1285" s="344"/>
      <c r="N1285" s="344"/>
      <c r="O1285" s="344"/>
    </row>
    <row r="1286" s="280" customFormat="1" spans="1:15">
      <c r="A1286" s="341"/>
      <c r="B1286" s="342" t="s">
        <v>2289</v>
      </c>
      <c r="C1286" s="324">
        <f>C1273+C1272+C1222+C1178+C1156+C1111+C1101+C1071+C1051+C987+C930+C822+C800+C727+C654+C526+C469+C413+C361+C271+C252+C242+C6</f>
        <v>375074</v>
      </c>
      <c r="D1286" s="324">
        <f>SUM(D6,D242,D252,D271,D361,D413,D469,D526,D654,D727,D800,D822,D930,D987,D1051,D1071,D1101,D1111,D1156,D1178,D1222,D1272,D1273,D1276,D1282)</f>
        <v>374981</v>
      </c>
      <c r="E1286" s="324">
        <f>E6+E242+E252+E271+E361+E413+E469+E526+E654+E727+E800+E822+E930+E987+E1051+E1071+E1101+E1111+E1156+E1178+E1222+E1272+E1273+E1276+E1282</f>
        <v>429437</v>
      </c>
      <c r="F1286" s="297">
        <f>IF(C1286=0,"",ROUND(E1286/C1286*100,1))</f>
        <v>114.5</v>
      </c>
      <c r="G1286" s="297">
        <f>IF(D1286=0,"",ROUND(E1286/D1286*100,1))</f>
        <v>114.5</v>
      </c>
      <c r="I1286" s="344"/>
      <c r="J1286" s="344"/>
      <c r="K1286" s="344"/>
      <c r="L1286" s="344"/>
      <c r="M1286" s="344"/>
      <c r="N1286" s="344"/>
      <c r="O1286" s="344"/>
    </row>
    <row r="1287" spans="9:15">
      <c r="I1287" s="344"/>
      <c r="J1287" s="344"/>
      <c r="K1287" s="344"/>
      <c r="L1287" s="344"/>
      <c r="M1287" s="344"/>
      <c r="N1287" s="344"/>
      <c r="O1287" s="344"/>
    </row>
    <row r="1288" spans="9:15">
      <c r="I1288" s="344"/>
      <c r="J1288" s="344"/>
      <c r="K1288" s="344"/>
      <c r="L1288" s="344"/>
      <c r="M1288" s="344"/>
      <c r="N1288" s="344"/>
      <c r="O1288" s="344"/>
    </row>
    <row r="1289" spans="9:15">
      <c r="I1289" s="344"/>
      <c r="J1289" s="344"/>
      <c r="K1289" s="344"/>
      <c r="L1289" s="344"/>
      <c r="M1289" s="344"/>
      <c r="N1289" s="344"/>
      <c r="O1289" s="344"/>
    </row>
    <row r="1290" spans="9:15">
      <c r="I1290" s="344"/>
      <c r="J1290" s="344"/>
      <c r="K1290" s="344"/>
      <c r="L1290" s="344"/>
      <c r="M1290" s="344"/>
      <c r="N1290" s="344"/>
      <c r="O1290" s="344"/>
    </row>
    <row r="1291" spans="9:15">
      <c r="I1291" s="344"/>
      <c r="J1291" s="344"/>
      <c r="K1291" s="344"/>
      <c r="L1291" s="344"/>
      <c r="M1291" s="344"/>
      <c r="N1291" s="344"/>
      <c r="O1291" s="344"/>
    </row>
    <row r="1292" spans="9:15">
      <c r="I1292" s="348"/>
      <c r="J1292" s="348"/>
      <c r="K1292" s="348"/>
      <c r="L1292" s="348"/>
      <c r="M1292" s="348"/>
      <c r="N1292" s="348"/>
      <c r="O1292" s="348"/>
    </row>
  </sheetData>
  <mergeCells count="6">
    <mergeCell ref="A2:G2"/>
    <mergeCell ref="A4:B4"/>
    <mergeCell ref="E4:G4"/>
    <mergeCell ref="C4:C5"/>
    <mergeCell ref="D4:D5"/>
    <mergeCell ref="I1:O1292"/>
  </mergeCells>
  <conditionalFormatting sqref="I1">
    <cfRule type="duplicateValues" dxfId="0" priority="6"/>
  </conditionalFormatting>
  <conditionalFormatting sqref="A526">
    <cfRule type="duplicateValues" dxfId="0" priority="75"/>
  </conditionalFormatting>
  <conditionalFormatting sqref="A654">
    <cfRule type="duplicateValues" dxfId="0" priority="74"/>
  </conditionalFormatting>
  <conditionalFormatting sqref="A901">
    <cfRule type="duplicateValues" dxfId="0" priority="53"/>
  </conditionalFormatting>
  <conditionalFormatting sqref="E901">
    <cfRule type="duplicateValues" dxfId="0" priority="52"/>
  </conditionalFormatting>
  <conditionalFormatting sqref="A902">
    <cfRule type="duplicateValues" dxfId="0" priority="51"/>
  </conditionalFormatting>
  <conditionalFormatting sqref="E902">
    <cfRule type="duplicateValues" dxfId="0" priority="50"/>
  </conditionalFormatting>
  <conditionalFormatting sqref="A903">
    <cfRule type="duplicateValues" dxfId="0" priority="49"/>
  </conditionalFormatting>
  <conditionalFormatting sqref="E903">
    <cfRule type="duplicateValues" dxfId="0" priority="48"/>
  </conditionalFormatting>
  <conditionalFormatting sqref="A909">
    <cfRule type="duplicateValues" dxfId="0" priority="42"/>
  </conditionalFormatting>
  <conditionalFormatting sqref="A913">
    <cfRule type="duplicateValues" dxfId="0" priority="36"/>
  </conditionalFormatting>
  <conditionalFormatting sqref="A992">
    <cfRule type="duplicateValues" dxfId="0" priority="30"/>
  </conditionalFormatting>
  <conditionalFormatting sqref="A994">
    <cfRule type="duplicateValues" dxfId="0" priority="24"/>
  </conditionalFormatting>
  <conditionalFormatting sqref="A1159">
    <cfRule type="duplicateValues" dxfId="0" priority="12"/>
  </conditionalFormatting>
  <conditionalFormatting sqref="A1160">
    <cfRule type="duplicateValues" dxfId="0" priority="72"/>
  </conditionalFormatting>
  <conditionalFormatting sqref="A232:A238">
    <cfRule type="duplicateValues" dxfId="0" priority="77"/>
  </conditionalFormatting>
  <conditionalFormatting sqref="A1163:A1164">
    <cfRule type="duplicateValues" dxfId="0" priority="18"/>
  </conditionalFormatting>
  <conditionalFormatting sqref="A1:A231 A239:A525 A527:A653 A655:A823 A828:A900 A904:A908 A910:A912 A914:A988 A998:A1158 A1161:A1162 A1165:A65544">
    <cfRule type="duplicateValues" dxfId="0" priority="78"/>
  </conditionalFormatting>
  <conditionalFormatting sqref="A989:A991 A993 A995:A997">
    <cfRule type="duplicateValues" dxfId="0" priority="73"/>
  </conditionalFormatting>
  <pageMargins left="0.31" right="0.31" top="0.35" bottom="0.35" header="0.31" footer="0.31"/>
  <pageSetup paperSize="9" scale="80" orientation="portrait"/>
  <headerFooter/>
  <ignoredErrors>
    <ignoredError sqref="D358 D394 D428" formulaRange="1"/>
    <ignoredError sqref="C204:D204 D210 D2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86"/>
  <sheetViews>
    <sheetView zoomScale="83" zoomScaleNormal="83" workbookViewId="0">
      <pane ySplit="5" topLeftCell="A33" activePane="bottomLeft" state="frozen"/>
      <selection/>
      <selection pane="bottomLeft" activeCell="E373" sqref="E373"/>
    </sheetView>
  </sheetViews>
  <sheetFormatPr defaultColWidth="9" defaultRowHeight="13.5" outlineLevelCol="6"/>
  <cols>
    <col min="1" max="1" width="9" style="281"/>
    <col min="2" max="2" width="49" style="280" customWidth="1"/>
    <col min="3" max="3" width="12.75" style="280" customWidth="1"/>
    <col min="4" max="4" width="12.75" style="282" customWidth="1"/>
    <col min="5" max="5" width="12.75" style="280" customWidth="1"/>
    <col min="6" max="6" width="8.625" style="280" customWidth="1"/>
    <col min="7" max="7" width="10.5" style="280" customWidth="1"/>
    <col min="8" max="16384" width="9" style="280"/>
  </cols>
  <sheetData>
    <row r="1" s="278" customFormat="1" ht="14.25" spans="1:7">
      <c r="A1" s="283" t="s">
        <v>2290</v>
      </c>
      <c r="B1" s="280"/>
      <c r="C1" s="280"/>
      <c r="D1" s="282"/>
      <c r="E1" s="280"/>
      <c r="F1" s="284" t="s">
        <v>18</v>
      </c>
      <c r="G1" s="284"/>
    </row>
    <row r="2" s="279" customFormat="1" ht="22.5" spans="1:7">
      <c r="A2" s="285" t="s">
        <v>2291</v>
      </c>
      <c r="B2" s="285"/>
      <c r="C2" s="285"/>
      <c r="D2" s="286"/>
      <c r="E2" s="285"/>
      <c r="F2" s="285"/>
      <c r="G2" s="285"/>
    </row>
    <row r="3" s="278" customFormat="1" ht="14.25" spans="1:7">
      <c r="A3" s="281"/>
      <c r="B3" s="280"/>
      <c r="C3" s="280"/>
      <c r="D3" s="282"/>
      <c r="E3" s="280"/>
      <c r="F3" s="280"/>
      <c r="G3" s="284" t="s">
        <v>2</v>
      </c>
    </row>
    <row r="4" s="278" customFormat="1" ht="23.1" customHeight="1" spans="1:7">
      <c r="A4" s="287" t="s">
        <v>20</v>
      </c>
      <c r="B4" s="288"/>
      <c r="C4" s="289" t="s">
        <v>21</v>
      </c>
      <c r="D4" s="289" t="s">
        <v>22</v>
      </c>
      <c r="E4" s="290" t="s">
        <v>9</v>
      </c>
      <c r="F4" s="290"/>
      <c r="G4" s="290"/>
    </row>
    <row r="5" s="278" customFormat="1" ht="38.1" customHeight="1" spans="1:7">
      <c r="A5" s="291" t="s">
        <v>23</v>
      </c>
      <c r="B5" s="292" t="s">
        <v>24</v>
      </c>
      <c r="C5" s="293"/>
      <c r="D5" s="293"/>
      <c r="E5" s="290" t="s">
        <v>25</v>
      </c>
      <c r="F5" s="294" t="s">
        <v>26</v>
      </c>
      <c r="G5" s="294" t="s">
        <v>27</v>
      </c>
    </row>
    <row r="6" s="278" customFormat="1" ht="14.25" spans="1:7">
      <c r="A6" s="295" t="s">
        <v>28</v>
      </c>
      <c r="B6" s="296" t="s">
        <v>29</v>
      </c>
      <c r="C6" s="297">
        <f>C7+C19+C28+C39+C50+C61+C72+C80+C89+C102+C111+C122+C134+C141+C149+C155+C162+C169+C176+C183+C190+C198+C204+C210+C217+C232+C239</f>
        <v>29584.6</v>
      </c>
      <c r="D6" s="297">
        <f>D7+D19+D28+D39+D50+D61+D72+D80+D89+D102+D111+D122+D134+D141+D149+D155+D162+D169+D176+D183+D190+D198+D204+D210+D217+D232+D239</f>
        <v>19699</v>
      </c>
      <c r="E6" s="297">
        <f>E7+E19+E28+E39+E50+E61+E72+E80+E89+E102+E111+E122+E134+E141+E149+E155+E162+E169+E176+E183+E190+E198+E204+E210+E217+E232+E239</f>
        <v>36442</v>
      </c>
      <c r="F6" s="297">
        <f t="shared" ref="F6:F34" si="0">IF(C6=0,"",ROUND(E6/C6*100,1))</f>
        <v>123.2</v>
      </c>
      <c r="G6" s="297">
        <f t="shared" ref="G6:G34" si="1">IF(D6=0,"",ROUND(E6/D6*100,1))</f>
        <v>185</v>
      </c>
    </row>
    <row r="7" s="278" customFormat="1" ht="14.25" spans="1:7">
      <c r="A7" s="298" t="s">
        <v>30</v>
      </c>
      <c r="B7" s="299" t="s">
        <v>31</v>
      </c>
      <c r="C7" s="300">
        <f>SUM(C8:C18)</f>
        <v>983.5</v>
      </c>
      <c r="D7" s="300">
        <f>SUM(D8:D18)</f>
        <v>730</v>
      </c>
      <c r="E7" s="300">
        <f>SUM(E8:E18)</f>
        <v>632</v>
      </c>
      <c r="F7" s="297">
        <f t="shared" si="0"/>
        <v>64.3</v>
      </c>
      <c r="G7" s="297">
        <f t="shared" si="1"/>
        <v>86.6</v>
      </c>
    </row>
    <row r="8" s="278" customFormat="1" ht="15" spans="1:7">
      <c r="A8" s="301" t="s">
        <v>32</v>
      </c>
      <c r="B8" s="302" t="s">
        <v>33</v>
      </c>
      <c r="C8" s="303">
        <v>502.4</v>
      </c>
      <c r="D8" s="304">
        <v>400</v>
      </c>
      <c r="E8" s="305">
        <v>287</v>
      </c>
      <c r="F8" s="297">
        <f t="shared" si="0"/>
        <v>57.1</v>
      </c>
      <c r="G8" s="297">
        <f t="shared" si="1"/>
        <v>71.8</v>
      </c>
    </row>
    <row r="9" s="278" customFormat="1" ht="15" spans="1:7">
      <c r="A9" s="301" t="s">
        <v>34</v>
      </c>
      <c r="B9" s="302" t="s">
        <v>35</v>
      </c>
      <c r="C9" s="303">
        <v>296.1</v>
      </c>
      <c r="D9" s="304">
        <v>200</v>
      </c>
      <c r="E9" s="305">
        <v>300</v>
      </c>
      <c r="F9" s="297">
        <f t="shared" si="0"/>
        <v>101.3</v>
      </c>
      <c r="G9" s="297">
        <f t="shared" si="1"/>
        <v>150</v>
      </c>
    </row>
    <row r="10" s="278" customFormat="1" ht="15" spans="1:7">
      <c r="A10" s="301" t="s">
        <v>36</v>
      </c>
      <c r="B10" s="306" t="s">
        <v>37</v>
      </c>
      <c r="C10" s="303">
        <v>26</v>
      </c>
      <c r="D10" s="304">
        <v>20</v>
      </c>
      <c r="E10" s="305"/>
      <c r="F10" s="297">
        <f t="shared" si="0"/>
        <v>0</v>
      </c>
      <c r="G10" s="297">
        <f t="shared" si="1"/>
        <v>0</v>
      </c>
    </row>
    <row r="11" s="278" customFormat="1" ht="15" spans="1:7">
      <c r="A11" s="301" t="s">
        <v>38</v>
      </c>
      <c r="B11" s="306" t="s">
        <v>39</v>
      </c>
      <c r="C11" s="303">
        <v>60</v>
      </c>
      <c r="D11" s="304">
        <v>30</v>
      </c>
      <c r="E11" s="305">
        <v>25</v>
      </c>
      <c r="F11" s="297">
        <f t="shared" si="0"/>
        <v>41.7</v>
      </c>
      <c r="G11" s="297">
        <f t="shared" si="1"/>
        <v>83.3</v>
      </c>
    </row>
    <row r="12" s="278" customFormat="1" ht="15" spans="1:7">
      <c r="A12" s="301" t="s">
        <v>40</v>
      </c>
      <c r="B12" s="306" t="s">
        <v>41</v>
      </c>
      <c r="C12" s="303"/>
      <c r="D12" s="304"/>
      <c r="E12" s="305"/>
      <c r="F12" s="297" t="str">
        <f t="shared" si="0"/>
        <v/>
      </c>
      <c r="G12" s="297" t="str">
        <f t="shared" si="1"/>
        <v/>
      </c>
    </row>
    <row r="13" s="278" customFormat="1" ht="15" spans="1:7">
      <c r="A13" s="301" t="s">
        <v>42</v>
      </c>
      <c r="B13" s="307" t="s">
        <v>43</v>
      </c>
      <c r="C13" s="303"/>
      <c r="D13" s="304"/>
      <c r="E13" s="305">
        <v>20</v>
      </c>
      <c r="F13" s="297" t="str">
        <f t="shared" si="0"/>
        <v/>
      </c>
      <c r="G13" s="297" t="str">
        <f t="shared" si="1"/>
        <v/>
      </c>
    </row>
    <row r="14" s="278" customFormat="1" ht="15" spans="1:7">
      <c r="A14" s="301" t="s">
        <v>44</v>
      </c>
      <c r="B14" s="307" t="s">
        <v>45</v>
      </c>
      <c r="C14" s="303"/>
      <c r="D14" s="304"/>
      <c r="E14" s="305"/>
      <c r="F14" s="297" t="str">
        <f t="shared" si="0"/>
        <v/>
      </c>
      <c r="G14" s="297" t="str">
        <f t="shared" si="1"/>
        <v/>
      </c>
    </row>
    <row r="15" s="278" customFormat="1" ht="15" spans="1:7">
      <c r="A15" s="301" t="s">
        <v>46</v>
      </c>
      <c r="B15" s="307" t="s">
        <v>47</v>
      </c>
      <c r="C15" s="303"/>
      <c r="D15" s="304"/>
      <c r="E15" s="305"/>
      <c r="F15" s="297" t="str">
        <f t="shared" si="0"/>
        <v/>
      </c>
      <c r="G15" s="297" t="str">
        <f t="shared" si="1"/>
        <v/>
      </c>
    </row>
    <row r="16" s="278" customFormat="1" ht="15" spans="1:7">
      <c r="A16" s="301" t="s">
        <v>48</v>
      </c>
      <c r="B16" s="307" t="s">
        <v>49</v>
      </c>
      <c r="C16" s="303">
        <v>10</v>
      </c>
      <c r="D16" s="304">
        <v>10</v>
      </c>
      <c r="E16" s="305"/>
      <c r="F16" s="297">
        <f t="shared" si="0"/>
        <v>0</v>
      </c>
      <c r="G16" s="297">
        <f t="shared" si="1"/>
        <v>0</v>
      </c>
    </row>
    <row r="17" s="278" customFormat="1" ht="15" spans="1:7">
      <c r="A17" s="301" t="s">
        <v>50</v>
      </c>
      <c r="B17" s="307" t="s">
        <v>51</v>
      </c>
      <c r="C17" s="303"/>
      <c r="D17" s="304"/>
      <c r="E17" s="305"/>
      <c r="F17" s="297" t="str">
        <f t="shared" si="0"/>
        <v/>
      </c>
      <c r="G17" s="297" t="str">
        <f t="shared" si="1"/>
        <v/>
      </c>
    </row>
    <row r="18" s="278" customFormat="1" ht="15" spans="1:7">
      <c r="A18" s="301" t="s">
        <v>52</v>
      </c>
      <c r="B18" s="307" t="s">
        <v>53</v>
      </c>
      <c r="C18" s="303">
        <v>89</v>
      </c>
      <c r="D18" s="304">
        <v>70</v>
      </c>
      <c r="E18" s="305"/>
      <c r="F18" s="297">
        <f t="shared" si="0"/>
        <v>0</v>
      </c>
      <c r="G18" s="297">
        <f t="shared" si="1"/>
        <v>0</v>
      </c>
    </row>
    <row r="19" s="278" customFormat="1" ht="14.25" spans="1:7">
      <c r="A19" s="298" t="s">
        <v>54</v>
      </c>
      <c r="B19" s="299" t="s">
        <v>55</v>
      </c>
      <c r="C19" s="300">
        <f>SUM(C20:C27)</f>
        <v>459</v>
      </c>
      <c r="D19" s="300">
        <f>SUM(D20:D27)</f>
        <v>451</v>
      </c>
      <c r="E19" s="300">
        <f>SUM(E20:E27)</f>
        <v>386</v>
      </c>
      <c r="F19" s="297">
        <f t="shared" si="0"/>
        <v>84.1</v>
      </c>
      <c r="G19" s="297">
        <f t="shared" si="1"/>
        <v>85.6</v>
      </c>
    </row>
    <row r="20" s="278" customFormat="1" ht="15" spans="1:7">
      <c r="A20" s="301" t="s">
        <v>56</v>
      </c>
      <c r="B20" s="302" t="s">
        <v>33</v>
      </c>
      <c r="C20" s="303">
        <v>302</v>
      </c>
      <c r="D20" s="304">
        <v>300</v>
      </c>
      <c r="E20" s="305">
        <v>286</v>
      </c>
      <c r="F20" s="297">
        <f t="shared" si="0"/>
        <v>94.7</v>
      </c>
      <c r="G20" s="297">
        <f t="shared" si="1"/>
        <v>95.3</v>
      </c>
    </row>
    <row r="21" s="278" customFormat="1" ht="15" spans="1:7">
      <c r="A21" s="301" t="s">
        <v>57</v>
      </c>
      <c r="B21" s="302" t="s">
        <v>35</v>
      </c>
      <c r="C21" s="303">
        <v>60</v>
      </c>
      <c r="D21" s="304">
        <v>60</v>
      </c>
      <c r="E21" s="305">
        <v>100</v>
      </c>
      <c r="F21" s="297">
        <f t="shared" si="0"/>
        <v>166.7</v>
      </c>
      <c r="G21" s="297">
        <f t="shared" si="1"/>
        <v>166.7</v>
      </c>
    </row>
    <row r="22" s="278" customFormat="1" ht="15" spans="1:7">
      <c r="A22" s="301" t="s">
        <v>58</v>
      </c>
      <c r="B22" s="306" t="s">
        <v>37</v>
      </c>
      <c r="C22" s="303"/>
      <c r="D22" s="304"/>
      <c r="E22" s="305"/>
      <c r="F22" s="297" t="str">
        <f t="shared" si="0"/>
        <v/>
      </c>
      <c r="G22" s="297" t="str">
        <f t="shared" si="1"/>
        <v/>
      </c>
    </row>
    <row r="23" s="278" customFormat="1" ht="15" spans="1:7">
      <c r="A23" s="301" t="s">
        <v>59</v>
      </c>
      <c r="B23" s="306" t="s">
        <v>60</v>
      </c>
      <c r="C23" s="303">
        <v>16</v>
      </c>
      <c r="D23" s="304">
        <v>10</v>
      </c>
      <c r="E23" s="305"/>
      <c r="F23" s="297">
        <f t="shared" si="0"/>
        <v>0</v>
      </c>
      <c r="G23" s="297">
        <f t="shared" si="1"/>
        <v>0</v>
      </c>
    </row>
    <row r="24" s="278" customFormat="1" ht="15" spans="1:7">
      <c r="A24" s="301" t="s">
        <v>61</v>
      </c>
      <c r="B24" s="306" t="s">
        <v>62</v>
      </c>
      <c r="C24" s="303"/>
      <c r="D24" s="304"/>
      <c r="E24" s="305"/>
      <c r="F24" s="297" t="str">
        <f t="shared" si="0"/>
        <v/>
      </c>
      <c r="G24" s="297" t="str">
        <f t="shared" si="1"/>
        <v/>
      </c>
    </row>
    <row r="25" s="278" customFormat="1" ht="15" spans="1:7">
      <c r="A25" s="301" t="s">
        <v>63</v>
      </c>
      <c r="B25" s="306" t="s">
        <v>64</v>
      </c>
      <c r="C25" s="303"/>
      <c r="D25" s="304"/>
      <c r="E25" s="305"/>
      <c r="F25" s="297" t="str">
        <f t="shared" si="0"/>
        <v/>
      </c>
      <c r="G25" s="297" t="str">
        <f t="shared" si="1"/>
        <v/>
      </c>
    </row>
    <row r="26" s="278" customFormat="1" ht="15" spans="1:7">
      <c r="A26" s="301" t="s">
        <v>65</v>
      </c>
      <c r="B26" s="306" t="s">
        <v>51</v>
      </c>
      <c r="C26" s="303">
        <v>22</v>
      </c>
      <c r="D26" s="304">
        <v>22</v>
      </c>
      <c r="E26" s="305"/>
      <c r="F26" s="297">
        <f t="shared" si="0"/>
        <v>0</v>
      </c>
      <c r="G26" s="297">
        <f t="shared" si="1"/>
        <v>0</v>
      </c>
    </row>
    <row r="27" s="278" customFormat="1" ht="15" spans="1:7">
      <c r="A27" s="301" t="s">
        <v>66</v>
      </c>
      <c r="B27" s="306" t="s">
        <v>67</v>
      </c>
      <c r="C27" s="303">
        <v>59</v>
      </c>
      <c r="D27" s="304">
        <v>59</v>
      </c>
      <c r="E27" s="305"/>
      <c r="F27" s="297">
        <f t="shared" si="0"/>
        <v>0</v>
      </c>
      <c r="G27" s="297">
        <f t="shared" si="1"/>
        <v>0</v>
      </c>
    </row>
    <row r="28" s="278" customFormat="1" ht="14.25" spans="1:7">
      <c r="A28" s="298" t="s">
        <v>68</v>
      </c>
      <c r="B28" s="299" t="s">
        <v>69</v>
      </c>
      <c r="C28" s="300">
        <f>SUM(C29:C38)</f>
        <v>3136.7</v>
      </c>
      <c r="D28" s="300">
        <f>SUM(D29:D38)</f>
        <v>2620</v>
      </c>
      <c r="E28" s="300">
        <f>SUM(E29:E38)</f>
        <v>8140</v>
      </c>
      <c r="F28" s="297">
        <f t="shared" si="0"/>
        <v>259.5</v>
      </c>
      <c r="G28" s="297">
        <f t="shared" si="1"/>
        <v>310.7</v>
      </c>
    </row>
    <row r="29" s="278" customFormat="1" ht="15" spans="1:7">
      <c r="A29" s="301" t="s">
        <v>70</v>
      </c>
      <c r="B29" s="302" t="s">
        <v>33</v>
      </c>
      <c r="C29" s="303">
        <v>2047.4</v>
      </c>
      <c r="D29" s="304">
        <v>1800</v>
      </c>
      <c r="E29" s="305">
        <v>200</v>
      </c>
      <c r="F29" s="297">
        <f t="shared" si="0"/>
        <v>9.8</v>
      </c>
      <c r="G29" s="297">
        <f t="shared" si="1"/>
        <v>11.1</v>
      </c>
    </row>
    <row r="30" s="278" customFormat="1" ht="15" spans="1:7">
      <c r="A30" s="301" t="s">
        <v>71</v>
      </c>
      <c r="B30" s="302" t="s">
        <v>35</v>
      </c>
      <c r="C30" s="303">
        <v>526.3</v>
      </c>
      <c r="D30" s="304">
        <v>300</v>
      </c>
      <c r="E30" s="305">
        <v>100</v>
      </c>
      <c r="F30" s="297">
        <f t="shared" si="0"/>
        <v>19</v>
      </c>
      <c r="G30" s="297">
        <f t="shared" si="1"/>
        <v>33.3</v>
      </c>
    </row>
    <row r="31" s="278" customFormat="1" ht="15" spans="1:7">
      <c r="A31" s="301" t="s">
        <v>72</v>
      </c>
      <c r="B31" s="306" t="s">
        <v>37</v>
      </c>
      <c r="C31" s="303"/>
      <c r="D31" s="304"/>
      <c r="E31" s="305"/>
      <c r="F31" s="297" t="str">
        <f t="shared" ref="F31:F38" si="2">IF(C31=0,"",ROUND(E31/C31*100,1))</f>
        <v/>
      </c>
      <c r="G31" s="297" t="str">
        <f t="shared" ref="G31:G38" si="3">IF(D31=0,"",ROUND(E31/D31*100,1))</f>
        <v/>
      </c>
    </row>
    <row r="32" s="278" customFormat="1" ht="15" spans="1:7">
      <c r="A32" s="301" t="s">
        <v>73</v>
      </c>
      <c r="B32" s="306" t="s">
        <v>74</v>
      </c>
      <c r="C32" s="303"/>
      <c r="D32" s="304"/>
      <c r="E32" s="305"/>
      <c r="F32" s="297" t="str">
        <f t="shared" si="2"/>
        <v/>
      </c>
      <c r="G32" s="297" t="str">
        <f t="shared" si="3"/>
        <v/>
      </c>
    </row>
    <row r="33" s="278" customFormat="1" ht="15" spans="1:7">
      <c r="A33" s="301" t="s">
        <v>75</v>
      </c>
      <c r="B33" s="306" t="s">
        <v>76</v>
      </c>
      <c r="C33" s="303"/>
      <c r="D33" s="304"/>
      <c r="E33" s="305"/>
      <c r="F33" s="297" t="str">
        <f t="shared" si="2"/>
        <v/>
      </c>
      <c r="G33" s="297" t="str">
        <f t="shared" si="3"/>
        <v/>
      </c>
    </row>
    <row r="34" s="278" customFormat="1" ht="15" spans="1:7">
      <c r="A34" s="301" t="s">
        <v>77</v>
      </c>
      <c r="B34" s="308" t="s">
        <v>78</v>
      </c>
      <c r="C34" s="303"/>
      <c r="D34" s="304"/>
      <c r="E34" s="305"/>
      <c r="F34" s="297" t="str">
        <f t="shared" si="2"/>
        <v/>
      </c>
      <c r="G34" s="297" t="str">
        <f t="shared" si="3"/>
        <v/>
      </c>
    </row>
    <row r="35" s="278" customFormat="1" ht="15" spans="1:7">
      <c r="A35" s="301" t="s">
        <v>79</v>
      </c>
      <c r="B35" s="302" t="s">
        <v>80</v>
      </c>
      <c r="C35" s="303">
        <v>229</v>
      </c>
      <c r="D35" s="304">
        <v>220</v>
      </c>
      <c r="E35" s="305"/>
      <c r="F35" s="297">
        <f t="shared" si="2"/>
        <v>0</v>
      </c>
      <c r="G35" s="297">
        <f t="shared" si="3"/>
        <v>0</v>
      </c>
    </row>
    <row r="36" s="278" customFormat="1" ht="15" spans="1:7">
      <c r="A36" s="301" t="s">
        <v>81</v>
      </c>
      <c r="B36" s="306" t="s">
        <v>82</v>
      </c>
      <c r="C36" s="303"/>
      <c r="D36" s="304"/>
      <c r="E36" s="305">
        <v>100</v>
      </c>
      <c r="F36" s="297" t="str">
        <f t="shared" si="2"/>
        <v/>
      </c>
      <c r="G36" s="297" t="str">
        <f t="shared" si="3"/>
        <v/>
      </c>
    </row>
    <row r="37" s="278" customFormat="1" ht="15" spans="1:7">
      <c r="A37" s="301" t="s">
        <v>83</v>
      </c>
      <c r="B37" s="306" t="s">
        <v>51</v>
      </c>
      <c r="C37" s="303">
        <v>334</v>
      </c>
      <c r="D37" s="304">
        <v>300</v>
      </c>
      <c r="E37" s="305">
        <v>7740</v>
      </c>
      <c r="F37" s="297">
        <f t="shared" si="2"/>
        <v>2317.4</v>
      </c>
      <c r="G37" s="297">
        <f t="shared" si="3"/>
        <v>2580</v>
      </c>
    </row>
    <row r="38" s="278" customFormat="1" ht="15" spans="1:7">
      <c r="A38" s="301" t="s">
        <v>84</v>
      </c>
      <c r="B38" s="306" t="s">
        <v>85</v>
      </c>
      <c r="C38" s="303"/>
      <c r="D38" s="304"/>
      <c r="E38" s="303"/>
      <c r="F38" s="297" t="str">
        <f t="shared" si="2"/>
        <v/>
      </c>
      <c r="G38" s="297" t="str">
        <f t="shared" si="3"/>
        <v/>
      </c>
    </row>
    <row r="39" s="278" customFormat="1" ht="14.25" spans="1:7">
      <c r="A39" s="298" t="s">
        <v>86</v>
      </c>
      <c r="B39" s="299" t="s">
        <v>87</v>
      </c>
      <c r="C39" s="300">
        <f>SUM(C40:C49)</f>
        <v>1171.4</v>
      </c>
      <c r="D39" s="300">
        <f>SUM(D40:D49)</f>
        <v>1122</v>
      </c>
      <c r="E39" s="300">
        <f>SUM(E40:E49)</f>
        <v>1105</v>
      </c>
      <c r="F39" s="297">
        <f t="shared" ref="F36:F69" si="4">IF(C39=0,"",ROUND(E39/C39*100,1))</f>
        <v>94.3</v>
      </c>
      <c r="G39" s="297">
        <f t="shared" ref="G36:G69" si="5">IF(D39=0,"",ROUND(E39/D39*100,1))</f>
        <v>98.5</v>
      </c>
    </row>
    <row r="40" s="278" customFormat="1" ht="15" spans="1:7">
      <c r="A40" s="301" t="s">
        <v>88</v>
      </c>
      <c r="B40" s="302" t="s">
        <v>33</v>
      </c>
      <c r="C40" s="303">
        <v>862.4</v>
      </c>
      <c r="D40" s="304">
        <v>862</v>
      </c>
      <c r="E40" s="305">
        <v>521</v>
      </c>
      <c r="F40" s="297">
        <f t="shared" si="4"/>
        <v>60.4</v>
      </c>
      <c r="G40" s="297">
        <f t="shared" si="5"/>
        <v>60.4</v>
      </c>
    </row>
    <row r="41" s="278" customFormat="1" ht="15" spans="1:7">
      <c r="A41" s="301" t="s">
        <v>89</v>
      </c>
      <c r="B41" s="302" t="s">
        <v>35</v>
      </c>
      <c r="C41" s="303">
        <v>111</v>
      </c>
      <c r="D41" s="304">
        <v>110</v>
      </c>
      <c r="E41" s="305">
        <v>105</v>
      </c>
      <c r="F41" s="297">
        <f t="shared" si="4"/>
        <v>94.6</v>
      </c>
      <c r="G41" s="297">
        <f t="shared" si="5"/>
        <v>95.5</v>
      </c>
    </row>
    <row r="42" s="278" customFormat="1" ht="15" spans="1:7">
      <c r="A42" s="301" t="s">
        <v>90</v>
      </c>
      <c r="B42" s="306" t="s">
        <v>37</v>
      </c>
      <c r="C42" s="303"/>
      <c r="D42" s="304"/>
      <c r="E42" s="305"/>
      <c r="F42" s="297" t="str">
        <f t="shared" si="4"/>
        <v/>
      </c>
      <c r="G42" s="297" t="str">
        <f t="shared" si="5"/>
        <v/>
      </c>
    </row>
    <row r="43" s="278" customFormat="1" ht="15" spans="1:7">
      <c r="A43" s="301" t="s">
        <v>91</v>
      </c>
      <c r="B43" s="306" t="s">
        <v>92</v>
      </c>
      <c r="C43" s="303"/>
      <c r="D43" s="304"/>
      <c r="E43" s="305"/>
      <c r="F43" s="297" t="str">
        <f t="shared" si="4"/>
        <v/>
      </c>
      <c r="G43" s="297" t="str">
        <f t="shared" si="5"/>
        <v/>
      </c>
    </row>
    <row r="44" s="278" customFormat="1" ht="15" spans="1:7">
      <c r="A44" s="301" t="s">
        <v>93</v>
      </c>
      <c r="B44" s="306" t="s">
        <v>94</v>
      </c>
      <c r="C44" s="303"/>
      <c r="D44" s="304"/>
      <c r="E44" s="305"/>
      <c r="F44" s="297" t="str">
        <f t="shared" si="4"/>
        <v/>
      </c>
      <c r="G44" s="297" t="str">
        <f t="shared" si="5"/>
        <v/>
      </c>
    </row>
    <row r="45" s="278" customFormat="1" ht="15" spans="1:7">
      <c r="A45" s="301" t="s">
        <v>95</v>
      </c>
      <c r="B45" s="302" t="s">
        <v>96</v>
      </c>
      <c r="C45" s="303"/>
      <c r="D45" s="304"/>
      <c r="E45" s="305"/>
      <c r="F45" s="297" t="str">
        <f t="shared" si="4"/>
        <v/>
      </c>
      <c r="G45" s="297" t="str">
        <f t="shared" si="5"/>
        <v/>
      </c>
    </row>
    <row r="46" s="278" customFormat="1" ht="15" spans="1:7">
      <c r="A46" s="301" t="s">
        <v>97</v>
      </c>
      <c r="B46" s="302" t="s">
        <v>98</v>
      </c>
      <c r="C46" s="303"/>
      <c r="D46" s="304"/>
      <c r="E46" s="305"/>
      <c r="F46" s="297" t="str">
        <f t="shared" si="4"/>
        <v/>
      </c>
      <c r="G46" s="297" t="str">
        <f t="shared" si="5"/>
        <v/>
      </c>
    </row>
    <row r="47" s="278" customFormat="1" ht="15" spans="1:7">
      <c r="A47" s="301" t="s">
        <v>99</v>
      </c>
      <c r="B47" s="302" t="s">
        <v>100</v>
      </c>
      <c r="C47" s="303"/>
      <c r="D47" s="304"/>
      <c r="E47" s="305"/>
      <c r="F47" s="297" t="str">
        <f t="shared" si="4"/>
        <v/>
      </c>
      <c r="G47" s="297" t="str">
        <f t="shared" si="5"/>
        <v/>
      </c>
    </row>
    <row r="48" s="278" customFormat="1" ht="15" spans="1:7">
      <c r="A48" s="301" t="s">
        <v>101</v>
      </c>
      <c r="B48" s="302" t="s">
        <v>51</v>
      </c>
      <c r="C48" s="303">
        <v>46</v>
      </c>
      <c r="D48" s="304"/>
      <c r="E48" s="305">
        <v>60</v>
      </c>
      <c r="F48" s="297">
        <f t="shared" si="4"/>
        <v>130.4</v>
      </c>
      <c r="G48" s="297" t="str">
        <f t="shared" si="5"/>
        <v/>
      </c>
    </row>
    <row r="49" s="278" customFormat="1" ht="15" spans="1:7">
      <c r="A49" s="301" t="s">
        <v>102</v>
      </c>
      <c r="B49" s="306" t="s">
        <v>103</v>
      </c>
      <c r="C49" s="303">
        <v>152</v>
      </c>
      <c r="D49" s="304">
        <v>150</v>
      </c>
      <c r="E49" s="305">
        <v>419</v>
      </c>
      <c r="F49" s="297">
        <f t="shared" si="4"/>
        <v>275.7</v>
      </c>
      <c r="G49" s="297">
        <f t="shared" si="5"/>
        <v>279.3</v>
      </c>
    </row>
    <row r="50" s="278" customFormat="1" ht="14.25" spans="1:7">
      <c r="A50" s="298" t="s">
        <v>104</v>
      </c>
      <c r="B50" s="309" t="s">
        <v>105</v>
      </c>
      <c r="C50" s="300">
        <f>SUM(C51:C60)</f>
        <v>591</v>
      </c>
      <c r="D50" s="300">
        <f>SUM(D51:D60)</f>
        <v>576</v>
      </c>
      <c r="E50" s="300">
        <f>SUM(E51:E60)</f>
        <v>483</v>
      </c>
      <c r="F50" s="297">
        <f t="shared" si="4"/>
        <v>81.7</v>
      </c>
      <c r="G50" s="297">
        <f t="shared" si="5"/>
        <v>83.9</v>
      </c>
    </row>
    <row r="51" s="278" customFormat="1" ht="15" spans="1:7">
      <c r="A51" s="301" t="s">
        <v>106</v>
      </c>
      <c r="B51" s="306" t="s">
        <v>33</v>
      </c>
      <c r="C51" s="303">
        <v>196</v>
      </c>
      <c r="D51" s="304">
        <v>190</v>
      </c>
      <c r="E51" s="305">
        <v>200</v>
      </c>
      <c r="F51" s="297">
        <f t="shared" si="4"/>
        <v>102</v>
      </c>
      <c r="G51" s="297">
        <f t="shared" si="5"/>
        <v>105.3</v>
      </c>
    </row>
    <row r="52" s="278" customFormat="1" ht="15" spans="1:7">
      <c r="A52" s="301" t="s">
        <v>107</v>
      </c>
      <c r="B52" s="307" t="s">
        <v>35</v>
      </c>
      <c r="C52" s="303">
        <v>229</v>
      </c>
      <c r="D52" s="304">
        <v>220</v>
      </c>
      <c r="E52" s="305">
        <v>50</v>
      </c>
      <c r="F52" s="297">
        <f t="shared" si="4"/>
        <v>21.8</v>
      </c>
      <c r="G52" s="297">
        <f t="shared" si="5"/>
        <v>22.7</v>
      </c>
    </row>
    <row r="53" s="278" customFormat="1" ht="15" spans="1:7">
      <c r="A53" s="301" t="s">
        <v>108</v>
      </c>
      <c r="B53" s="302" t="s">
        <v>37</v>
      </c>
      <c r="C53" s="303"/>
      <c r="D53" s="304"/>
      <c r="E53" s="305"/>
      <c r="F53" s="297" t="str">
        <f t="shared" si="4"/>
        <v/>
      </c>
      <c r="G53" s="297" t="str">
        <f t="shared" si="5"/>
        <v/>
      </c>
    </row>
    <row r="54" s="278" customFormat="1" ht="15" spans="1:7">
      <c r="A54" s="301" t="s">
        <v>109</v>
      </c>
      <c r="B54" s="302" t="s">
        <v>110</v>
      </c>
      <c r="C54" s="303"/>
      <c r="D54" s="304"/>
      <c r="E54" s="305"/>
      <c r="F54" s="297" t="str">
        <f t="shared" si="4"/>
        <v/>
      </c>
      <c r="G54" s="297" t="str">
        <f t="shared" si="5"/>
        <v/>
      </c>
    </row>
    <row r="55" s="278" customFormat="1" ht="15" spans="1:7">
      <c r="A55" s="301" t="s">
        <v>111</v>
      </c>
      <c r="B55" s="302" t="s">
        <v>112</v>
      </c>
      <c r="C55" s="303"/>
      <c r="D55" s="304"/>
      <c r="E55" s="305"/>
      <c r="F55" s="297" t="str">
        <f t="shared" si="4"/>
        <v/>
      </c>
      <c r="G55" s="297" t="str">
        <f t="shared" si="5"/>
        <v/>
      </c>
    </row>
    <row r="56" s="278" customFormat="1" ht="15" spans="1:7">
      <c r="A56" s="301" t="s">
        <v>113</v>
      </c>
      <c r="B56" s="306" t="s">
        <v>114</v>
      </c>
      <c r="C56" s="303"/>
      <c r="D56" s="304"/>
      <c r="E56" s="305"/>
      <c r="F56" s="297" t="str">
        <f t="shared" si="4"/>
        <v/>
      </c>
      <c r="G56" s="297" t="str">
        <f t="shared" si="5"/>
        <v/>
      </c>
    </row>
    <row r="57" s="278" customFormat="1" ht="15" spans="1:7">
      <c r="A57" s="301" t="s">
        <v>115</v>
      </c>
      <c r="B57" s="306" t="s">
        <v>116</v>
      </c>
      <c r="C57" s="303">
        <v>20</v>
      </c>
      <c r="D57" s="304">
        <v>20</v>
      </c>
      <c r="E57" s="305">
        <v>50</v>
      </c>
      <c r="F57" s="297">
        <f t="shared" si="4"/>
        <v>250</v>
      </c>
      <c r="G57" s="297">
        <f t="shared" si="5"/>
        <v>250</v>
      </c>
    </row>
    <row r="58" s="278" customFormat="1" ht="15" spans="1:7">
      <c r="A58" s="301" t="s">
        <v>117</v>
      </c>
      <c r="B58" s="306" t="s">
        <v>118</v>
      </c>
      <c r="C58" s="303">
        <v>146</v>
      </c>
      <c r="D58" s="304">
        <v>146</v>
      </c>
      <c r="E58" s="305">
        <v>33</v>
      </c>
      <c r="F58" s="297">
        <f t="shared" si="4"/>
        <v>22.6</v>
      </c>
      <c r="G58" s="297">
        <f t="shared" si="5"/>
        <v>22.6</v>
      </c>
    </row>
    <row r="59" s="278" customFormat="1" ht="15" spans="1:7">
      <c r="A59" s="301" t="s">
        <v>119</v>
      </c>
      <c r="B59" s="302" t="s">
        <v>51</v>
      </c>
      <c r="C59" s="303"/>
      <c r="D59" s="304"/>
      <c r="E59" s="305"/>
      <c r="F59" s="297" t="str">
        <f t="shared" si="4"/>
        <v/>
      </c>
      <c r="G59" s="297" t="str">
        <f t="shared" si="5"/>
        <v/>
      </c>
    </row>
    <row r="60" s="278" customFormat="1" ht="15" spans="1:7">
      <c r="A60" s="301" t="s">
        <v>120</v>
      </c>
      <c r="B60" s="306" t="s">
        <v>121</v>
      </c>
      <c r="C60" s="303"/>
      <c r="D60" s="304"/>
      <c r="E60" s="305">
        <v>150</v>
      </c>
      <c r="F60" s="297" t="str">
        <f t="shared" si="4"/>
        <v/>
      </c>
      <c r="G60" s="297" t="str">
        <f t="shared" si="5"/>
        <v/>
      </c>
    </row>
    <row r="61" s="278" customFormat="1" ht="14.25" spans="1:7">
      <c r="A61" s="298" t="s">
        <v>122</v>
      </c>
      <c r="B61" s="310" t="s">
        <v>123</v>
      </c>
      <c r="C61" s="300">
        <f>SUM(C62:C71)</f>
        <v>4135</v>
      </c>
      <c r="D61" s="300">
        <f>SUM(D62:D71)</f>
        <v>3215</v>
      </c>
      <c r="E61" s="300">
        <f>SUM(E62:E71)</f>
        <v>5141</v>
      </c>
      <c r="F61" s="297">
        <f t="shared" si="4"/>
        <v>124.3</v>
      </c>
      <c r="G61" s="297">
        <f t="shared" si="5"/>
        <v>159.9</v>
      </c>
    </row>
    <row r="62" s="278" customFormat="1" ht="15" spans="1:7">
      <c r="A62" s="301" t="s">
        <v>124</v>
      </c>
      <c r="B62" s="306" t="s">
        <v>33</v>
      </c>
      <c r="C62" s="303">
        <v>1962</v>
      </c>
      <c r="D62" s="304">
        <v>1502</v>
      </c>
      <c r="E62" s="305">
        <v>700</v>
      </c>
      <c r="F62" s="297">
        <f t="shared" si="4"/>
        <v>35.7</v>
      </c>
      <c r="G62" s="297">
        <f t="shared" si="5"/>
        <v>46.6</v>
      </c>
    </row>
    <row r="63" s="278" customFormat="1" ht="15" spans="1:7">
      <c r="A63" s="301" t="s">
        <v>125</v>
      </c>
      <c r="B63" s="307" t="s">
        <v>35</v>
      </c>
      <c r="C63" s="303">
        <v>737</v>
      </c>
      <c r="D63" s="304">
        <v>737</v>
      </c>
      <c r="E63" s="305">
        <v>750</v>
      </c>
      <c r="F63" s="297">
        <f t="shared" si="4"/>
        <v>101.8</v>
      </c>
      <c r="G63" s="297">
        <f t="shared" si="5"/>
        <v>101.8</v>
      </c>
    </row>
    <row r="64" s="278" customFormat="1" ht="15" spans="1:7">
      <c r="A64" s="301" t="s">
        <v>126</v>
      </c>
      <c r="B64" s="307" t="s">
        <v>37</v>
      </c>
      <c r="C64" s="303">
        <v>16</v>
      </c>
      <c r="D64" s="304">
        <v>16</v>
      </c>
      <c r="E64" s="305">
        <v>40</v>
      </c>
      <c r="F64" s="297">
        <f t="shared" si="4"/>
        <v>250</v>
      </c>
      <c r="G64" s="297">
        <f t="shared" si="5"/>
        <v>250</v>
      </c>
    </row>
    <row r="65" s="278" customFormat="1" ht="15" spans="1:7">
      <c r="A65" s="301" t="s">
        <v>127</v>
      </c>
      <c r="B65" s="307" t="s">
        <v>128</v>
      </c>
      <c r="C65" s="303"/>
      <c r="D65" s="304"/>
      <c r="E65" s="305"/>
      <c r="F65" s="297" t="str">
        <f t="shared" si="4"/>
        <v/>
      </c>
      <c r="G65" s="297" t="str">
        <f t="shared" si="5"/>
        <v/>
      </c>
    </row>
    <row r="66" s="278" customFormat="1" ht="15" spans="1:7">
      <c r="A66" s="301" t="s">
        <v>129</v>
      </c>
      <c r="B66" s="307" t="s">
        <v>130</v>
      </c>
      <c r="C66" s="303">
        <v>20</v>
      </c>
      <c r="D66" s="304">
        <v>20</v>
      </c>
      <c r="E66" s="305">
        <v>60</v>
      </c>
      <c r="F66" s="297">
        <f t="shared" si="4"/>
        <v>300</v>
      </c>
      <c r="G66" s="297">
        <f t="shared" si="5"/>
        <v>300</v>
      </c>
    </row>
    <row r="67" s="278" customFormat="1" ht="15" spans="1:7">
      <c r="A67" s="301" t="s">
        <v>131</v>
      </c>
      <c r="B67" s="307" t="s">
        <v>132</v>
      </c>
      <c r="C67" s="303"/>
      <c r="D67" s="304"/>
      <c r="E67" s="305">
        <v>141</v>
      </c>
      <c r="F67" s="297" t="str">
        <f t="shared" si="4"/>
        <v/>
      </c>
      <c r="G67" s="297" t="str">
        <f t="shared" si="5"/>
        <v/>
      </c>
    </row>
    <row r="68" s="278" customFormat="1" ht="15" spans="1:7">
      <c r="A68" s="301" t="s">
        <v>133</v>
      </c>
      <c r="B68" s="302" t="s">
        <v>134</v>
      </c>
      <c r="C68" s="303"/>
      <c r="D68" s="304"/>
      <c r="E68" s="305">
        <v>500</v>
      </c>
      <c r="F68" s="297" t="str">
        <f t="shared" si="4"/>
        <v/>
      </c>
      <c r="G68" s="297" t="str">
        <f t="shared" si="5"/>
        <v/>
      </c>
    </row>
    <row r="69" s="278" customFormat="1" ht="15" spans="1:7">
      <c r="A69" s="301" t="s">
        <v>135</v>
      </c>
      <c r="B69" s="306" t="s">
        <v>136</v>
      </c>
      <c r="C69" s="303"/>
      <c r="D69" s="304"/>
      <c r="E69" s="305">
        <v>300</v>
      </c>
      <c r="F69" s="297" t="str">
        <f t="shared" si="4"/>
        <v/>
      </c>
      <c r="G69" s="297" t="str">
        <f t="shared" si="5"/>
        <v/>
      </c>
    </row>
    <row r="70" s="278" customFormat="1" ht="15" spans="1:7">
      <c r="A70" s="301" t="s">
        <v>137</v>
      </c>
      <c r="B70" s="306" t="s">
        <v>51</v>
      </c>
      <c r="C70" s="303">
        <v>910</v>
      </c>
      <c r="D70" s="304">
        <v>550</v>
      </c>
      <c r="E70" s="305">
        <v>1200</v>
      </c>
      <c r="F70" s="297">
        <f t="shared" ref="F70:F133" si="6">IF(C70=0,"",ROUND(E70/C70*100,1))</f>
        <v>131.9</v>
      </c>
      <c r="G70" s="297">
        <f t="shared" ref="G70:G133" si="7">IF(D70=0,"",ROUND(E70/D70*100,1))</f>
        <v>218.2</v>
      </c>
    </row>
    <row r="71" s="278" customFormat="1" ht="15" spans="1:7">
      <c r="A71" s="301" t="s">
        <v>138</v>
      </c>
      <c r="B71" s="306" t="s">
        <v>139</v>
      </c>
      <c r="C71" s="303">
        <v>490</v>
      </c>
      <c r="D71" s="304">
        <v>390</v>
      </c>
      <c r="E71" s="305">
        <v>1450</v>
      </c>
      <c r="F71" s="297">
        <f t="shared" si="6"/>
        <v>295.9</v>
      </c>
      <c r="G71" s="297">
        <f t="shared" si="7"/>
        <v>371.8</v>
      </c>
    </row>
    <row r="72" s="278" customFormat="1" ht="14.25" spans="1:7">
      <c r="A72" s="298" t="s">
        <v>140</v>
      </c>
      <c r="B72" s="299" t="s">
        <v>141</v>
      </c>
      <c r="C72" s="300">
        <f>SUM(C73:C79)</f>
        <v>0</v>
      </c>
      <c r="D72" s="300">
        <f>SUM(D73:D79)</f>
        <v>0</v>
      </c>
      <c r="E72" s="300">
        <f>SUM(E73:E79)</f>
        <v>626</v>
      </c>
      <c r="F72" s="297" t="str">
        <f t="shared" si="6"/>
        <v/>
      </c>
      <c r="G72" s="297" t="str">
        <f t="shared" si="7"/>
        <v/>
      </c>
    </row>
    <row r="73" s="278" customFormat="1" ht="15" spans="1:7">
      <c r="A73" s="301" t="s">
        <v>142</v>
      </c>
      <c r="B73" s="302" t="s">
        <v>33</v>
      </c>
      <c r="C73" s="305"/>
      <c r="D73" s="304"/>
      <c r="E73" s="305">
        <v>300</v>
      </c>
      <c r="F73" s="297" t="str">
        <f t="shared" si="6"/>
        <v/>
      </c>
      <c r="G73" s="297" t="str">
        <f t="shared" si="7"/>
        <v/>
      </c>
    </row>
    <row r="74" s="278" customFormat="1" ht="15" spans="1:7">
      <c r="A74" s="301" t="s">
        <v>143</v>
      </c>
      <c r="B74" s="302" t="s">
        <v>35</v>
      </c>
      <c r="C74" s="305"/>
      <c r="D74" s="304"/>
      <c r="E74" s="305">
        <v>200</v>
      </c>
      <c r="F74" s="297" t="str">
        <f t="shared" si="6"/>
        <v/>
      </c>
      <c r="G74" s="297" t="str">
        <f t="shared" si="7"/>
        <v/>
      </c>
    </row>
    <row r="75" s="278" customFormat="1" ht="15" spans="1:7">
      <c r="A75" s="301" t="s">
        <v>144</v>
      </c>
      <c r="B75" s="306" t="s">
        <v>37</v>
      </c>
      <c r="C75" s="305"/>
      <c r="D75" s="304"/>
      <c r="E75" s="305"/>
      <c r="F75" s="297" t="str">
        <f t="shared" si="6"/>
        <v/>
      </c>
      <c r="G75" s="297" t="str">
        <f t="shared" si="7"/>
        <v/>
      </c>
    </row>
    <row r="76" s="278" customFormat="1" ht="15" spans="1:7">
      <c r="A76" s="301" t="s">
        <v>145</v>
      </c>
      <c r="B76" s="302" t="s">
        <v>134</v>
      </c>
      <c r="C76" s="305"/>
      <c r="D76" s="304"/>
      <c r="E76" s="305">
        <v>126</v>
      </c>
      <c r="F76" s="297" t="str">
        <f t="shared" si="6"/>
        <v/>
      </c>
      <c r="G76" s="297" t="str">
        <f t="shared" si="7"/>
        <v/>
      </c>
    </row>
    <row r="77" s="278" customFormat="1" ht="15" spans="1:7">
      <c r="A77" s="301" t="s">
        <v>146</v>
      </c>
      <c r="B77" s="306" t="s">
        <v>147</v>
      </c>
      <c r="C77" s="305"/>
      <c r="D77" s="304"/>
      <c r="E77" s="305"/>
      <c r="F77" s="297" t="str">
        <f t="shared" si="6"/>
        <v/>
      </c>
      <c r="G77" s="297" t="str">
        <f t="shared" si="7"/>
        <v/>
      </c>
    </row>
    <row r="78" s="278" customFormat="1" ht="15" spans="1:7">
      <c r="A78" s="301" t="s">
        <v>148</v>
      </c>
      <c r="B78" s="306" t="s">
        <v>51</v>
      </c>
      <c r="C78" s="305"/>
      <c r="D78" s="304"/>
      <c r="E78" s="305"/>
      <c r="F78" s="297" t="str">
        <f t="shared" si="6"/>
        <v/>
      </c>
      <c r="G78" s="297" t="str">
        <f t="shared" si="7"/>
        <v/>
      </c>
    </row>
    <row r="79" s="278" customFormat="1" ht="15" spans="1:7">
      <c r="A79" s="301" t="s">
        <v>149</v>
      </c>
      <c r="B79" s="306" t="s">
        <v>150</v>
      </c>
      <c r="C79" s="305"/>
      <c r="D79" s="304"/>
      <c r="E79" s="305"/>
      <c r="F79" s="297" t="str">
        <f t="shared" si="6"/>
        <v/>
      </c>
      <c r="G79" s="297" t="str">
        <f t="shared" si="7"/>
        <v/>
      </c>
    </row>
    <row r="80" s="278" customFormat="1" ht="14.25" spans="1:7">
      <c r="A80" s="298" t="s">
        <v>151</v>
      </c>
      <c r="B80" s="309" t="s">
        <v>152</v>
      </c>
      <c r="C80" s="300">
        <f>SUM(C81:C88)</f>
        <v>500</v>
      </c>
      <c r="D80" s="300">
        <f>SUM(D81:D88)</f>
        <v>490</v>
      </c>
      <c r="E80" s="300">
        <f>SUM(E81:E88)</f>
        <v>503</v>
      </c>
      <c r="F80" s="297">
        <f t="shared" si="6"/>
        <v>100.6</v>
      </c>
      <c r="G80" s="297">
        <f t="shared" si="7"/>
        <v>102.7</v>
      </c>
    </row>
    <row r="81" s="278" customFormat="1" ht="15" spans="1:7">
      <c r="A81" s="301" t="s">
        <v>153</v>
      </c>
      <c r="B81" s="302" t="s">
        <v>33</v>
      </c>
      <c r="C81" s="303">
        <v>234</v>
      </c>
      <c r="D81" s="304">
        <v>230</v>
      </c>
      <c r="E81" s="305">
        <v>200</v>
      </c>
      <c r="F81" s="297">
        <f t="shared" si="6"/>
        <v>85.5</v>
      </c>
      <c r="G81" s="297">
        <f t="shared" si="7"/>
        <v>87</v>
      </c>
    </row>
    <row r="82" s="278" customFormat="1" ht="15" spans="1:7">
      <c r="A82" s="301" t="s">
        <v>154</v>
      </c>
      <c r="B82" s="302" t="s">
        <v>35</v>
      </c>
      <c r="C82" s="303"/>
      <c r="D82" s="304"/>
      <c r="E82" s="305">
        <v>3</v>
      </c>
      <c r="F82" s="297" t="str">
        <f t="shared" si="6"/>
        <v/>
      </c>
      <c r="G82" s="297" t="str">
        <f t="shared" si="7"/>
        <v/>
      </c>
    </row>
    <row r="83" s="278" customFormat="1" ht="15" spans="1:7">
      <c r="A83" s="301" t="s">
        <v>155</v>
      </c>
      <c r="B83" s="302" t="s">
        <v>37</v>
      </c>
      <c r="C83" s="303"/>
      <c r="D83" s="304"/>
      <c r="E83" s="305"/>
      <c r="F83" s="297" t="str">
        <f t="shared" si="6"/>
        <v/>
      </c>
      <c r="G83" s="297" t="str">
        <f t="shared" si="7"/>
        <v/>
      </c>
    </row>
    <row r="84" s="278" customFormat="1" ht="15" spans="1:7">
      <c r="A84" s="301" t="s">
        <v>156</v>
      </c>
      <c r="B84" s="311" t="s">
        <v>157</v>
      </c>
      <c r="C84" s="303">
        <v>158</v>
      </c>
      <c r="D84" s="304">
        <v>154</v>
      </c>
      <c r="E84" s="305">
        <v>300</v>
      </c>
      <c r="F84" s="297">
        <f t="shared" si="6"/>
        <v>189.9</v>
      </c>
      <c r="G84" s="297">
        <f t="shared" si="7"/>
        <v>194.8</v>
      </c>
    </row>
    <row r="85" s="278" customFormat="1" ht="15" spans="1:7">
      <c r="A85" s="301" t="s">
        <v>158</v>
      </c>
      <c r="B85" s="306" t="s">
        <v>159</v>
      </c>
      <c r="C85" s="303"/>
      <c r="D85" s="304"/>
      <c r="E85" s="305"/>
      <c r="F85" s="297" t="str">
        <f t="shared" si="6"/>
        <v/>
      </c>
      <c r="G85" s="297" t="str">
        <f t="shared" si="7"/>
        <v/>
      </c>
    </row>
    <row r="86" s="278" customFormat="1" ht="15" spans="1:7">
      <c r="A86" s="301" t="s">
        <v>160</v>
      </c>
      <c r="B86" s="306" t="s">
        <v>134</v>
      </c>
      <c r="C86" s="303"/>
      <c r="D86" s="304"/>
      <c r="E86" s="305"/>
      <c r="F86" s="297" t="str">
        <f t="shared" si="6"/>
        <v/>
      </c>
      <c r="G86" s="297" t="str">
        <f t="shared" si="7"/>
        <v/>
      </c>
    </row>
    <row r="87" s="278" customFormat="1" ht="15" spans="1:7">
      <c r="A87" s="301" t="s">
        <v>161</v>
      </c>
      <c r="B87" s="306" t="s">
        <v>51</v>
      </c>
      <c r="C87" s="303"/>
      <c r="D87" s="304"/>
      <c r="E87" s="305"/>
      <c r="F87" s="297" t="str">
        <f t="shared" si="6"/>
        <v/>
      </c>
      <c r="G87" s="297" t="str">
        <f t="shared" si="7"/>
        <v/>
      </c>
    </row>
    <row r="88" s="278" customFormat="1" ht="15" spans="1:7">
      <c r="A88" s="301" t="s">
        <v>162</v>
      </c>
      <c r="B88" s="307" t="s">
        <v>163</v>
      </c>
      <c r="C88" s="303">
        <v>108</v>
      </c>
      <c r="D88" s="304">
        <v>106</v>
      </c>
      <c r="E88" s="305"/>
      <c r="F88" s="297">
        <f t="shared" si="6"/>
        <v>0</v>
      </c>
      <c r="G88" s="297">
        <f t="shared" si="7"/>
        <v>0</v>
      </c>
    </row>
    <row r="89" s="278" customFormat="1" ht="14.25" spans="1:7">
      <c r="A89" s="298" t="s">
        <v>164</v>
      </c>
      <c r="B89" s="299" t="s">
        <v>165</v>
      </c>
      <c r="C89" s="300">
        <f>SUM(C90:C101)</f>
        <v>0</v>
      </c>
      <c r="D89" s="300">
        <f>SUM(D90:D101)</f>
        <v>0</v>
      </c>
      <c r="E89" s="300">
        <f>SUM(E90:E101)</f>
        <v>0</v>
      </c>
      <c r="F89" s="297" t="str">
        <f t="shared" si="6"/>
        <v/>
      </c>
      <c r="G89" s="297" t="str">
        <f t="shared" si="7"/>
        <v/>
      </c>
    </row>
    <row r="90" s="278" customFormat="1" ht="14.25" spans="1:7">
      <c r="A90" s="301" t="s">
        <v>166</v>
      </c>
      <c r="B90" s="302" t="s">
        <v>33</v>
      </c>
      <c r="C90" s="303"/>
      <c r="D90" s="303"/>
      <c r="E90" s="303"/>
      <c r="F90" s="297" t="str">
        <f t="shared" si="6"/>
        <v/>
      </c>
      <c r="G90" s="297" t="str">
        <f t="shared" si="7"/>
        <v/>
      </c>
    </row>
    <row r="91" s="278" customFormat="1" ht="14.25" spans="1:7">
      <c r="A91" s="301" t="s">
        <v>167</v>
      </c>
      <c r="B91" s="306" t="s">
        <v>35</v>
      </c>
      <c r="C91" s="303"/>
      <c r="D91" s="303"/>
      <c r="E91" s="303"/>
      <c r="F91" s="297" t="str">
        <f t="shared" si="6"/>
        <v/>
      </c>
      <c r="G91" s="297" t="str">
        <f t="shared" si="7"/>
        <v/>
      </c>
    </row>
    <row r="92" s="278" customFormat="1" ht="14.25" spans="1:7">
      <c r="A92" s="301" t="s">
        <v>168</v>
      </c>
      <c r="B92" s="306" t="s">
        <v>37</v>
      </c>
      <c r="C92" s="303"/>
      <c r="D92" s="303"/>
      <c r="E92" s="303"/>
      <c r="F92" s="297" t="str">
        <f t="shared" si="6"/>
        <v/>
      </c>
      <c r="G92" s="297" t="str">
        <f t="shared" si="7"/>
        <v/>
      </c>
    </row>
    <row r="93" s="278" customFormat="1" ht="14.25" spans="1:7">
      <c r="A93" s="301" t="s">
        <v>169</v>
      </c>
      <c r="B93" s="302" t="s">
        <v>170</v>
      </c>
      <c r="C93" s="303"/>
      <c r="D93" s="303"/>
      <c r="E93" s="303"/>
      <c r="F93" s="297" t="str">
        <f t="shared" si="6"/>
        <v/>
      </c>
      <c r="G93" s="297" t="str">
        <f t="shared" si="7"/>
        <v/>
      </c>
    </row>
    <row r="94" s="278" customFormat="1" ht="14.25" spans="1:7">
      <c r="A94" s="301" t="s">
        <v>171</v>
      </c>
      <c r="B94" s="302" t="s">
        <v>172</v>
      </c>
      <c r="C94" s="303"/>
      <c r="D94" s="303"/>
      <c r="E94" s="303"/>
      <c r="F94" s="297" t="str">
        <f t="shared" si="6"/>
        <v/>
      </c>
      <c r="G94" s="297" t="str">
        <f t="shared" si="7"/>
        <v/>
      </c>
    </row>
    <row r="95" s="278" customFormat="1" ht="14.25" spans="1:7">
      <c r="A95" s="301" t="s">
        <v>173</v>
      </c>
      <c r="B95" s="302" t="s">
        <v>134</v>
      </c>
      <c r="C95" s="303"/>
      <c r="D95" s="303"/>
      <c r="E95" s="303"/>
      <c r="F95" s="297" t="str">
        <f t="shared" si="6"/>
        <v/>
      </c>
      <c r="G95" s="297" t="str">
        <f t="shared" si="7"/>
        <v/>
      </c>
    </row>
    <row r="96" s="278" customFormat="1" ht="14.25" spans="1:7">
      <c r="A96" s="301" t="s">
        <v>174</v>
      </c>
      <c r="B96" s="302" t="s">
        <v>175</v>
      </c>
      <c r="C96" s="303"/>
      <c r="D96" s="303"/>
      <c r="E96" s="303"/>
      <c r="F96" s="297" t="str">
        <f t="shared" si="6"/>
        <v/>
      </c>
      <c r="G96" s="297" t="str">
        <f t="shared" si="7"/>
        <v/>
      </c>
    </row>
    <row r="97" s="278" customFormat="1" ht="14.25" spans="1:7">
      <c r="A97" s="301" t="s">
        <v>176</v>
      </c>
      <c r="B97" s="302" t="s">
        <v>177</v>
      </c>
      <c r="C97" s="303"/>
      <c r="D97" s="303"/>
      <c r="E97" s="303"/>
      <c r="F97" s="297" t="str">
        <f t="shared" si="6"/>
        <v/>
      </c>
      <c r="G97" s="297" t="str">
        <f t="shared" si="7"/>
        <v/>
      </c>
    </row>
    <row r="98" s="278" customFormat="1" ht="14.25" spans="1:7">
      <c r="A98" s="301" t="s">
        <v>178</v>
      </c>
      <c r="B98" s="302" t="s">
        <v>179</v>
      </c>
      <c r="C98" s="303"/>
      <c r="D98" s="303"/>
      <c r="E98" s="303"/>
      <c r="F98" s="297" t="str">
        <f t="shared" si="6"/>
        <v/>
      </c>
      <c r="G98" s="297" t="str">
        <f t="shared" si="7"/>
        <v/>
      </c>
    </row>
    <row r="99" s="278" customFormat="1" ht="14.25" spans="1:7">
      <c r="A99" s="301" t="s">
        <v>180</v>
      </c>
      <c r="B99" s="302" t="s">
        <v>181</v>
      </c>
      <c r="C99" s="303"/>
      <c r="D99" s="303"/>
      <c r="E99" s="303"/>
      <c r="F99" s="297" t="str">
        <f t="shared" si="6"/>
        <v/>
      </c>
      <c r="G99" s="297" t="str">
        <f t="shared" si="7"/>
        <v/>
      </c>
    </row>
    <row r="100" s="278" customFormat="1" ht="14.25" spans="1:7">
      <c r="A100" s="301" t="s">
        <v>182</v>
      </c>
      <c r="B100" s="306" t="s">
        <v>51</v>
      </c>
      <c r="C100" s="303"/>
      <c r="D100" s="303"/>
      <c r="E100" s="303"/>
      <c r="F100" s="297" t="str">
        <f t="shared" si="6"/>
        <v/>
      </c>
      <c r="G100" s="297" t="str">
        <f t="shared" si="7"/>
        <v/>
      </c>
    </row>
    <row r="101" s="278" customFormat="1" ht="14.25" spans="1:7">
      <c r="A101" s="301" t="s">
        <v>183</v>
      </c>
      <c r="B101" s="306" t="s">
        <v>184</v>
      </c>
      <c r="C101" s="303"/>
      <c r="D101" s="303"/>
      <c r="E101" s="303"/>
      <c r="F101" s="297" t="str">
        <f t="shared" si="6"/>
        <v/>
      </c>
      <c r="G101" s="297" t="str">
        <f t="shared" si="7"/>
        <v/>
      </c>
    </row>
    <row r="102" s="278" customFormat="1" ht="14.25" spans="1:7">
      <c r="A102" s="298" t="s">
        <v>185</v>
      </c>
      <c r="B102" s="312" t="s">
        <v>186</v>
      </c>
      <c r="C102" s="300">
        <f>SUM(C103:C110)</f>
        <v>8613</v>
      </c>
      <c r="D102" s="300">
        <f>SUM(D103:D110)</f>
        <v>4493</v>
      </c>
      <c r="E102" s="300">
        <f>SUM(E103:E110)</f>
        <v>5942</v>
      </c>
      <c r="F102" s="297">
        <f t="shared" si="6"/>
        <v>69</v>
      </c>
      <c r="G102" s="297">
        <f t="shared" si="7"/>
        <v>132.3</v>
      </c>
    </row>
    <row r="103" s="278" customFormat="1" ht="15" spans="1:7">
      <c r="A103" s="301" t="s">
        <v>187</v>
      </c>
      <c r="B103" s="302" t="s">
        <v>33</v>
      </c>
      <c r="C103" s="303">
        <v>2556</v>
      </c>
      <c r="D103" s="304">
        <v>1556</v>
      </c>
      <c r="E103" s="305">
        <v>1564</v>
      </c>
      <c r="F103" s="297">
        <f t="shared" si="6"/>
        <v>61.2</v>
      </c>
      <c r="G103" s="297">
        <f t="shared" si="7"/>
        <v>100.5</v>
      </c>
    </row>
    <row r="104" s="278" customFormat="1" ht="15" spans="1:7">
      <c r="A104" s="301" t="s">
        <v>188</v>
      </c>
      <c r="B104" s="302" t="s">
        <v>35</v>
      </c>
      <c r="C104" s="303">
        <v>954</v>
      </c>
      <c r="D104" s="304">
        <v>854</v>
      </c>
      <c r="E104" s="305">
        <v>485</v>
      </c>
      <c r="F104" s="297">
        <f t="shared" si="6"/>
        <v>50.8</v>
      </c>
      <c r="G104" s="297">
        <f t="shared" si="7"/>
        <v>56.8</v>
      </c>
    </row>
    <row r="105" s="278" customFormat="1" ht="15" spans="1:7">
      <c r="A105" s="301" t="s">
        <v>189</v>
      </c>
      <c r="B105" s="302" t="s">
        <v>37</v>
      </c>
      <c r="C105" s="303">
        <v>20</v>
      </c>
      <c r="D105" s="304"/>
      <c r="E105" s="305">
        <v>6</v>
      </c>
      <c r="F105" s="297">
        <f t="shared" si="6"/>
        <v>30</v>
      </c>
      <c r="G105" s="297" t="str">
        <f t="shared" si="7"/>
        <v/>
      </c>
    </row>
    <row r="106" s="278" customFormat="1" ht="15" spans="1:7">
      <c r="A106" s="301" t="s">
        <v>190</v>
      </c>
      <c r="B106" s="306" t="s">
        <v>191</v>
      </c>
      <c r="C106" s="303"/>
      <c r="D106" s="304"/>
      <c r="E106" s="305"/>
      <c r="F106" s="297" t="str">
        <f t="shared" si="6"/>
        <v/>
      </c>
      <c r="G106" s="297" t="str">
        <f t="shared" si="7"/>
        <v/>
      </c>
    </row>
    <row r="107" s="278" customFormat="1" ht="15" spans="1:7">
      <c r="A107" s="301" t="s">
        <v>192</v>
      </c>
      <c r="B107" s="306" t="s">
        <v>193</v>
      </c>
      <c r="C107" s="303"/>
      <c r="D107" s="304"/>
      <c r="E107" s="305"/>
      <c r="F107" s="297" t="str">
        <f t="shared" si="6"/>
        <v/>
      </c>
      <c r="G107" s="297" t="str">
        <f t="shared" si="7"/>
        <v/>
      </c>
    </row>
    <row r="108" s="278" customFormat="1" ht="15" spans="1:7">
      <c r="A108" s="301" t="s">
        <v>194</v>
      </c>
      <c r="B108" s="306" t="s">
        <v>195</v>
      </c>
      <c r="C108" s="303">
        <v>200</v>
      </c>
      <c r="D108" s="304">
        <v>200</v>
      </c>
      <c r="E108" s="305">
        <v>400</v>
      </c>
      <c r="F108" s="297">
        <f t="shared" si="6"/>
        <v>200</v>
      </c>
      <c r="G108" s="297">
        <f t="shared" si="7"/>
        <v>200</v>
      </c>
    </row>
    <row r="109" s="278" customFormat="1" ht="15" spans="1:7">
      <c r="A109" s="301" t="s">
        <v>196</v>
      </c>
      <c r="B109" s="302" t="s">
        <v>51</v>
      </c>
      <c r="C109" s="303"/>
      <c r="D109" s="304"/>
      <c r="E109" s="305"/>
      <c r="F109" s="297" t="str">
        <f t="shared" si="6"/>
        <v/>
      </c>
      <c r="G109" s="297" t="str">
        <f t="shared" si="7"/>
        <v/>
      </c>
    </row>
    <row r="110" s="278" customFormat="1" ht="15" spans="1:7">
      <c r="A110" s="301" t="s">
        <v>197</v>
      </c>
      <c r="B110" s="302" t="s">
        <v>198</v>
      </c>
      <c r="C110" s="303">
        <v>4883</v>
      </c>
      <c r="D110" s="304">
        <v>1883</v>
      </c>
      <c r="E110" s="305">
        <v>3487</v>
      </c>
      <c r="F110" s="297">
        <f t="shared" si="6"/>
        <v>71.4</v>
      </c>
      <c r="G110" s="297">
        <f t="shared" si="7"/>
        <v>185.2</v>
      </c>
    </row>
    <row r="111" s="278" customFormat="1" ht="14.25" spans="1:7">
      <c r="A111" s="298" t="s">
        <v>199</v>
      </c>
      <c r="B111" s="313" t="s">
        <v>200</v>
      </c>
      <c r="C111" s="300">
        <f>SUM(C112:C121)</f>
        <v>999</v>
      </c>
      <c r="D111" s="300">
        <f>SUM(D112:D121)</f>
        <v>750</v>
      </c>
      <c r="E111" s="300">
        <f>SUM(E112:E121)</f>
        <v>886</v>
      </c>
      <c r="F111" s="297">
        <f t="shared" si="6"/>
        <v>88.7</v>
      </c>
      <c r="G111" s="297">
        <f t="shared" si="7"/>
        <v>118.1</v>
      </c>
    </row>
    <row r="112" s="278" customFormat="1" ht="15" spans="1:7">
      <c r="A112" s="301" t="s">
        <v>201</v>
      </c>
      <c r="B112" s="302" t="s">
        <v>33</v>
      </c>
      <c r="C112" s="303">
        <v>77</v>
      </c>
      <c r="D112" s="304">
        <v>50</v>
      </c>
      <c r="E112" s="305">
        <v>199</v>
      </c>
      <c r="F112" s="297">
        <f t="shared" si="6"/>
        <v>258.4</v>
      </c>
      <c r="G112" s="297">
        <f t="shared" si="7"/>
        <v>398</v>
      </c>
    </row>
    <row r="113" s="278" customFormat="1" ht="15" spans="1:7">
      <c r="A113" s="301" t="s">
        <v>202</v>
      </c>
      <c r="B113" s="302" t="s">
        <v>35</v>
      </c>
      <c r="C113" s="303">
        <v>160</v>
      </c>
      <c r="D113" s="304">
        <v>100</v>
      </c>
      <c r="E113" s="305">
        <v>200</v>
      </c>
      <c r="F113" s="297">
        <f t="shared" si="6"/>
        <v>125</v>
      </c>
      <c r="G113" s="297">
        <f t="shared" si="7"/>
        <v>200</v>
      </c>
    </row>
    <row r="114" s="278" customFormat="1" ht="15" spans="1:7">
      <c r="A114" s="301" t="s">
        <v>203</v>
      </c>
      <c r="B114" s="302" t="s">
        <v>37</v>
      </c>
      <c r="C114" s="303"/>
      <c r="D114" s="304"/>
      <c r="E114" s="305"/>
      <c r="F114" s="297" t="str">
        <f t="shared" si="6"/>
        <v/>
      </c>
      <c r="G114" s="297" t="str">
        <f t="shared" si="7"/>
        <v/>
      </c>
    </row>
    <row r="115" s="278" customFormat="1" ht="15" spans="1:7">
      <c r="A115" s="301" t="s">
        <v>204</v>
      </c>
      <c r="B115" s="306" t="s">
        <v>205</v>
      </c>
      <c r="C115" s="303"/>
      <c r="D115" s="304"/>
      <c r="E115" s="305"/>
      <c r="F115" s="297" t="str">
        <f t="shared" si="6"/>
        <v/>
      </c>
      <c r="G115" s="297" t="str">
        <f t="shared" si="7"/>
        <v/>
      </c>
    </row>
    <row r="116" s="278" customFormat="1" ht="15" spans="1:7">
      <c r="A116" s="301" t="s">
        <v>206</v>
      </c>
      <c r="B116" s="306" t="s">
        <v>207</v>
      </c>
      <c r="C116" s="303"/>
      <c r="D116" s="304"/>
      <c r="E116" s="305"/>
      <c r="F116" s="297" t="str">
        <f t="shared" si="6"/>
        <v/>
      </c>
      <c r="G116" s="297" t="str">
        <f t="shared" si="7"/>
        <v/>
      </c>
    </row>
    <row r="117" s="278" customFormat="1" ht="15" spans="1:7">
      <c r="A117" s="301" t="s">
        <v>208</v>
      </c>
      <c r="B117" s="306" t="s">
        <v>209</v>
      </c>
      <c r="C117" s="303"/>
      <c r="D117" s="304"/>
      <c r="E117" s="305"/>
      <c r="F117" s="297" t="str">
        <f t="shared" si="6"/>
        <v/>
      </c>
      <c r="G117" s="297" t="str">
        <f t="shared" si="7"/>
        <v/>
      </c>
    </row>
    <row r="118" s="278" customFormat="1" ht="15" spans="1:7">
      <c r="A118" s="301" t="s">
        <v>210</v>
      </c>
      <c r="B118" s="302" t="s">
        <v>211</v>
      </c>
      <c r="C118" s="303"/>
      <c r="D118" s="304"/>
      <c r="E118" s="305"/>
      <c r="F118" s="297" t="str">
        <f t="shared" si="6"/>
        <v/>
      </c>
      <c r="G118" s="297" t="str">
        <f t="shared" si="7"/>
        <v/>
      </c>
    </row>
    <row r="119" s="278" customFormat="1" ht="15" spans="1:7">
      <c r="A119" s="301" t="s">
        <v>212</v>
      </c>
      <c r="B119" s="302" t="s">
        <v>213</v>
      </c>
      <c r="C119" s="303">
        <v>632</v>
      </c>
      <c r="D119" s="304">
        <v>530</v>
      </c>
      <c r="E119" s="305">
        <v>156</v>
      </c>
      <c r="F119" s="297">
        <f t="shared" si="6"/>
        <v>24.7</v>
      </c>
      <c r="G119" s="297">
        <f t="shared" si="7"/>
        <v>29.4</v>
      </c>
    </row>
    <row r="120" s="278" customFormat="1" ht="15" spans="1:7">
      <c r="A120" s="301" t="s">
        <v>214</v>
      </c>
      <c r="B120" s="302" t="s">
        <v>51</v>
      </c>
      <c r="C120" s="303">
        <v>30</v>
      </c>
      <c r="D120" s="304"/>
      <c r="E120" s="305">
        <v>131</v>
      </c>
      <c r="F120" s="297">
        <f t="shared" si="6"/>
        <v>436.7</v>
      </c>
      <c r="G120" s="297" t="str">
        <f t="shared" si="7"/>
        <v/>
      </c>
    </row>
    <row r="121" s="278" customFormat="1" ht="15" spans="1:7">
      <c r="A121" s="301" t="s">
        <v>215</v>
      </c>
      <c r="B121" s="306" t="s">
        <v>216</v>
      </c>
      <c r="C121" s="303">
        <v>100</v>
      </c>
      <c r="D121" s="304">
        <v>70</v>
      </c>
      <c r="E121" s="305">
        <v>200</v>
      </c>
      <c r="F121" s="297">
        <f t="shared" si="6"/>
        <v>200</v>
      </c>
      <c r="G121" s="297">
        <f t="shared" si="7"/>
        <v>285.7</v>
      </c>
    </row>
    <row r="122" s="278" customFormat="1" ht="14.25" spans="1:7">
      <c r="A122" s="298" t="s">
        <v>217</v>
      </c>
      <c r="B122" s="309" t="s">
        <v>218</v>
      </c>
      <c r="C122" s="300">
        <f>SUM(C123:C133)</f>
        <v>0</v>
      </c>
      <c r="D122" s="314"/>
      <c r="E122" s="300">
        <f>SUM(E123:E133)</f>
        <v>0</v>
      </c>
      <c r="F122" s="297" t="str">
        <f t="shared" si="6"/>
        <v/>
      </c>
      <c r="G122" s="297" t="str">
        <f t="shared" si="7"/>
        <v/>
      </c>
    </row>
    <row r="123" s="278" customFormat="1" ht="14.25" spans="1:7">
      <c r="A123" s="301" t="s">
        <v>219</v>
      </c>
      <c r="B123" s="306" t="s">
        <v>33</v>
      </c>
      <c r="C123" s="303"/>
      <c r="D123" s="315"/>
      <c r="E123" s="303"/>
      <c r="F123" s="297" t="str">
        <f t="shared" si="6"/>
        <v/>
      </c>
      <c r="G123" s="297" t="str">
        <f t="shared" si="7"/>
        <v/>
      </c>
    </row>
    <row r="124" s="278" customFormat="1" ht="14.25" spans="1:7">
      <c r="A124" s="301" t="s">
        <v>220</v>
      </c>
      <c r="B124" s="307" t="s">
        <v>35</v>
      </c>
      <c r="C124" s="303"/>
      <c r="D124" s="315"/>
      <c r="E124" s="303"/>
      <c r="F124" s="297" t="str">
        <f t="shared" si="6"/>
        <v/>
      </c>
      <c r="G124" s="297" t="str">
        <f t="shared" si="7"/>
        <v/>
      </c>
    </row>
    <row r="125" s="278" customFormat="1" ht="14.25" spans="1:7">
      <c r="A125" s="301" t="s">
        <v>221</v>
      </c>
      <c r="B125" s="302" t="s">
        <v>37</v>
      </c>
      <c r="C125" s="303"/>
      <c r="D125" s="315"/>
      <c r="E125" s="303"/>
      <c r="F125" s="297" t="str">
        <f t="shared" si="6"/>
        <v/>
      </c>
      <c r="G125" s="297" t="str">
        <f t="shared" si="7"/>
        <v/>
      </c>
    </row>
    <row r="126" s="278" customFormat="1" ht="14.25" spans="1:7">
      <c r="A126" s="301" t="s">
        <v>222</v>
      </c>
      <c r="B126" s="302" t="s">
        <v>223</v>
      </c>
      <c r="C126" s="303"/>
      <c r="D126" s="315"/>
      <c r="E126" s="303"/>
      <c r="F126" s="297" t="str">
        <f t="shared" si="6"/>
        <v/>
      </c>
      <c r="G126" s="297" t="str">
        <f t="shared" si="7"/>
        <v/>
      </c>
    </row>
    <row r="127" s="278" customFormat="1" ht="14.25" spans="1:7">
      <c r="A127" s="301" t="s">
        <v>224</v>
      </c>
      <c r="B127" s="302" t="s">
        <v>225</v>
      </c>
      <c r="C127" s="303"/>
      <c r="D127" s="315"/>
      <c r="E127" s="303"/>
      <c r="F127" s="297" t="str">
        <f t="shared" si="6"/>
        <v/>
      </c>
      <c r="G127" s="297" t="str">
        <f t="shared" si="7"/>
        <v/>
      </c>
    </row>
    <row r="128" s="278" customFormat="1" ht="14.25" spans="1:7">
      <c r="A128" s="301" t="s">
        <v>226</v>
      </c>
      <c r="B128" s="306" t="s">
        <v>227</v>
      </c>
      <c r="C128" s="303"/>
      <c r="D128" s="315"/>
      <c r="E128" s="303"/>
      <c r="F128" s="297" t="str">
        <f t="shared" si="6"/>
        <v/>
      </c>
      <c r="G128" s="297" t="str">
        <f t="shared" si="7"/>
        <v/>
      </c>
    </row>
    <row r="129" s="278" customFormat="1" ht="14.25" spans="1:7">
      <c r="A129" s="301" t="s">
        <v>228</v>
      </c>
      <c r="B129" s="302" t="s">
        <v>229</v>
      </c>
      <c r="C129" s="303"/>
      <c r="D129" s="315"/>
      <c r="E129" s="303"/>
      <c r="F129" s="297" t="str">
        <f t="shared" si="6"/>
        <v/>
      </c>
      <c r="G129" s="297" t="str">
        <f t="shared" si="7"/>
        <v/>
      </c>
    </row>
    <row r="130" s="278" customFormat="1" ht="14.25" spans="1:7">
      <c r="A130" s="301" t="s">
        <v>230</v>
      </c>
      <c r="B130" s="302" t="s">
        <v>231</v>
      </c>
      <c r="C130" s="303"/>
      <c r="D130" s="315"/>
      <c r="E130" s="303"/>
      <c r="F130" s="297" t="str">
        <f t="shared" si="6"/>
        <v/>
      </c>
      <c r="G130" s="297" t="str">
        <f t="shared" si="7"/>
        <v/>
      </c>
    </row>
    <row r="131" s="278" customFormat="1" ht="14.25" spans="1:7">
      <c r="A131" s="301" t="s">
        <v>232</v>
      </c>
      <c r="B131" s="302" t="s">
        <v>233</v>
      </c>
      <c r="C131" s="303"/>
      <c r="D131" s="315"/>
      <c r="E131" s="303"/>
      <c r="F131" s="297" t="str">
        <f t="shared" si="6"/>
        <v/>
      </c>
      <c r="G131" s="297" t="str">
        <f t="shared" si="7"/>
        <v/>
      </c>
    </row>
    <row r="132" s="278" customFormat="1" ht="14.25" spans="1:7">
      <c r="A132" s="301" t="s">
        <v>234</v>
      </c>
      <c r="B132" s="302" t="s">
        <v>51</v>
      </c>
      <c r="C132" s="303"/>
      <c r="D132" s="315"/>
      <c r="E132" s="303"/>
      <c r="F132" s="297" t="str">
        <f t="shared" si="6"/>
        <v/>
      </c>
      <c r="G132" s="297" t="str">
        <f t="shared" si="7"/>
        <v/>
      </c>
    </row>
    <row r="133" s="278" customFormat="1" ht="14.25" spans="1:7">
      <c r="A133" s="301" t="s">
        <v>235</v>
      </c>
      <c r="B133" s="302" t="s">
        <v>236</v>
      </c>
      <c r="C133" s="303"/>
      <c r="D133" s="315"/>
      <c r="E133" s="303"/>
      <c r="F133" s="297" t="str">
        <f t="shared" si="6"/>
        <v/>
      </c>
      <c r="G133" s="297" t="str">
        <f t="shared" si="7"/>
        <v/>
      </c>
    </row>
    <row r="134" s="278" customFormat="1" ht="14.25" spans="1:7">
      <c r="A134" s="298" t="s">
        <v>237</v>
      </c>
      <c r="B134" s="299" t="s">
        <v>238</v>
      </c>
      <c r="C134" s="300">
        <f>SUM(C135:C140)</f>
        <v>0</v>
      </c>
      <c r="D134" s="314">
        <f>SUM(D135:D140)</f>
        <v>0</v>
      </c>
      <c r="E134" s="300">
        <f>SUM(E135:E140)</f>
        <v>0</v>
      </c>
      <c r="F134" s="297" t="str">
        <f t="shared" ref="F134:F197" si="8">IF(C134=0,"",ROUND(E134/C134*100,1))</f>
        <v/>
      </c>
      <c r="G134" s="297" t="str">
        <f t="shared" ref="G134:G197" si="9">IF(D134=0,"",ROUND(E134/D134*100,1))</f>
        <v/>
      </c>
    </row>
    <row r="135" s="278" customFormat="1" ht="14.25" spans="1:7">
      <c r="A135" s="301" t="s">
        <v>239</v>
      </c>
      <c r="B135" s="302" t="s">
        <v>33</v>
      </c>
      <c r="C135" s="303"/>
      <c r="D135" s="315"/>
      <c r="E135" s="303"/>
      <c r="F135" s="297" t="str">
        <f t="shared" si="8"/>
        <v/>
      </c>
      <c r="G135" s="297" t="str">
        <f t="shared" si="9"/>
        <v/>
      </c>
    </row>
    <row r="136" s="278" customFormat="1" ht="14.25" spans="1:7">
      <c r="A136" s="301" t="s">
        <v>240</v>
      </c>
      <c r="B136" s="302" t="s">
        <v>35</v>
      </c>
      <c r="C136" s="303"/>
      <c r="D136" s="315"/>
      <c r="E136" s="303"/>
      <c r="F136" s="297" t="str">
        <f t="shared" si="8"/>
        <v/>
      </c>
      <c r="G136" s="297" t="str">
        <f t="shared" si="9"/>
        <v/>
      </c>
    </row>
    <row r="137" s="278" customFormat="1" ht="14.25" spans="1:7">
      <c r="A137" s="301" t="s">
        <v>241</v>
      </c>
      <c r="B137" s="306" t="s">
        <v>37</v>
      </c>
      <c r="C137" s="303"/>
      <c r="D137" s="315"/>
      <c r="E137" s="303"/>
      <c r="F137" s="297" t="str">
        <f t="shared" si="8"/>
        <v/>
      </c>
      <c r="G137" s="297" t="str">
        <f t="shared" si="9"/>
        <v/>
      </c>
    </row>
    <row r="138" s="278" customFormat="1" ht="14.25" spans="1:7">
      <c r="A138" s="301" t="s">
        <v>242</v>
      </c>
      <c r="B138" s="306" t="s">
        <v>243</v>
      </c>
      <c r="C138" s="303"/>
      <c r="D138" s="315"/>
      <c r="E138" s="303"/>
      <c r="F138" s="297" t="str">
        <f t="shared" si="8"/>
        <v/>
      </c>
      <c r="G138" s="297" t="str">
        <f t="shared" si="9"/>
        <v/>
      </c>
    </row>
    <row r="139" s="278" customFormat="1" ht="14.25" spans="1:7">
      <c r="A139" s="301" t="s">
        <v>244</v>
      </c>
      <c r="B139" s="306" t="s">
        <v>51</v>
      </c>
      <c r="C139" s="303"/>
      <c r="D139" s="315"/>
      <c r="E139" s="303"/>
      <c r="F139" s="297" t="str">
        <f t="shared" si="8"/>
        <v/>
      </c>
      <c r="G139" s="297" t="str">
        <f t="shared" si="9"/>
        <v/>
      </c>
    </row>
    <row r="140" s="278" customFormat="1" ht="14.25" spans="1:7">
      <c r="A140" s="301" t="s">
        <v>245</v>
      </c>
      <c r="B140" s="307" t="s">
        <v>246</v>
      </c>
      <c r="C140" s="303"/>
      <c r="D140" s="315"/>
      <c r="E140" s="303"/>
      <c r="F140" s="297" t="str">
        <f t="shared" si="8"/>
        <v/>
      </c>
      <c r="G140" s="297" t="str">
        <f t="shared" si="9"/>
        <v/>
      </c>
    </row>
    <row r="141" s="278" customFormat="1" ht="14.25" spans="1:7">
      <c r="A141" s="298" t="s">
        <v>247</v>
      </c>
      <c r="B141" s="299" t="s">
        <v>248</v>
      </c>
      <c r="C141" s="300">
        <f>SUM(C142:C148)</f>
        <v>0</v>
      </c>
      <c r="D141" s="314">
        <f>SUM(D142:D148)</f>
        <v>0</v>
      </c>
      <c r="E141" s="300">
        <f>SUM(E142:E148)</f>
        <v>0</v>
      </c>
      <c r="F141" s="297" t="str">
        <f t="shared" si="8"/>
        <v/>
      </c>
      <c r="G141" s="297" t="str">
        <f t="shared" si="9"/>
        <v/>
      </c>
    </row>
    <row r="142" s="278" customFormat="1" ht="14.25" spans="1:7">
      <c r="A142" s="301" t="s">
        <v>249</v>
      </c>
      <c r="B142" s="302" t="s">
        <v>33</v>
      </c>
      <c r="C142" s="303"/>
      <c r="D142" s="315"/>
      <c r="E142" s="303"/>
      <c r="F142" s="297" t="str">
        <f t="shared" si="8"/>
        <v/>
      </c>
      <c r="G142" s="297" t="str">
        <f t="shared" si="9"/>
        <v/>
      </c>
    </row>
    <row r="143" s="278" customFormat="1" ht="14.25" spans="1:7">
      <c r="A143" s="301" t="s">
        <v>250</v>
      </c>
      <c r="B143" s="306" t="s">
        <v>35</v>
      </c>
      <c r="C143" s="303"/>
      <c r="D143" s="315"/>
      <c r="E143" s="303"/>
      <c r="F143" s="297" t="str">
        <f t="shared" si="8"/>
        <v/>
      </c>
      <c r="G143" s="297" t="str">
        <f t="shared" si="9"/>
        <v/>
      </c>
    </row>
    <row r="144" s="278" customFormat="1" ht="14.25" spans="1:7">
      <c r="A144" s="301" t="s">
        <v>251</v>
      </c>
      <c r="B144" s="306" t="s">
        <v>37</v>
      </c>
      <c r="C144" s="303"/>
      <c r="D144" s="315"/>
      <c r="E144" s="303"/>
      <c r="F144" s="297" t="str">
        <f t="shared" si="8"/>
        <v/>
      </c>
      <c r="G144" s="297" t="str">
        <f t="shared" si="9"/>
        <v/>
      </c>
    </row>
    <row r="145" s="278" customFormat="1" ht="14.25" spans="1:7">
      <c r="A145" s="301" t="s">
        <v>252</v>
      </c>
      <c r="B145" s="306" t="s">
        <v>253</v>
      </c>
      <c r="C145" s="303"/>
      <c r="D145" s="315"/>
      <c r="E145" s="303"/>
      <c r="F145" s="297" t="str">
        <f t="shared" si="8"/>
        <v/>
      </c>
      <c r="G145" s="297" t="str">
        <f t="shared" si="9"/>
        <v/>
      </c>
    </row>
    <row r="146" s="278" customFormat="1" ht="14.25" spans="1:7">
      <c r="A146" s="301" t="s">
        <v>254</v>
      </c>
      <c r="B146" s="307" t="s">
        <v>255</v>
      </c>
      <c r="C146" s="303"/>
      <c r="D146" s="315"/>
      <c r="E146" s="303"/>
      <c r="F146" s="297" t="str">
        <f t="shared" si="8"/>
        <v/>
      </c>
      <c r="G146" s="297" t="str">
        <f t="shared" si="9"/>
        <v/>
      </c>
    </row>
    <row r="147" s="278" customFormat="1" ht="14.25" spans="1:7">
      <c r="A147" s="301" t="s">
        <v>256</v>
      </c>
      <c r="B147" s="302" t="s">
        <v>51</v>
      </c>
      <c r="C147" s="303"/>
      <c r="D147" s="315"/>
      <c r="E147" s="303"/>
      <c r="F147" s="297" t="str">
        <f t="shared" si="8"/>
        <v/>
      </c>
      <c r="G147" s="297" t="str">
        <f t="shared" si="9"/>
        <v/>
      </c>
    </row>
    <row r="148" s="278" customFormat="1" ht="14.25" spans="1:7">
      <c r="A148" s="301" t="s">
        <v>257</v>
      </c>
      <c r="B148" s="302" t="s">
        <v>258</v>
      </c>
      <c r="C148" s="303"/>
      <c r="D148" s="315"/>
      <c r="E148" s="303"/>
      <c r="F148" s="297" t="str">
        <f t="shared" si="8"/>
        <v/>
      </c>
      <c r="G148" s="297" t="str">
        <f t="shared" si="9"/>
        <v/>
      </c>
    </row>
    <row r="149" s="278" customFormat="1" ht="14.25" spans="1:7">
      <c r="A149" s="298" t="s">
        <v>259</v>
      </c>
      <c r="B149" s="309" t="s">
        <v>260</v>
      </c>
      <c r="C149" s="300">
        <f>SUM(C150:C154)</f>
        <v>0</v>
      </c>
      <c r="D149" s="314"/>
      <c r="E149" s="300">
        <f>SUM(E150:E154)</f>
        <v>0</v>
      </c>
      <c r="F149" s="297" t="str">
        <f t="shared" si="8"/>
        <v/>
      </c>
      <c r="G149" s="297" t="str">
        <f t="shared" si="9"/>
        <v/>
      </c>
    </row>
    <row r="150" s="278" customFormat="1" ht="14.25" spans="1:7">
      <c r="A150" s="301" t="s">
        <v>261</v>
      </c>
      <c r="B150" s="306" t="s">
        <v>33</v>
      </c>
      <c r="C150" s="303"/>
      <c r="D150" s="315"/>
      <c r="E150" s="303"/>
      <c r="F150" s="297" t="str">
        <f t="shared" si="8"/>
        <v/>
      </c>
      <c r="G150" s="297" t="str">
        <f t="shared" si="9"/>
        <v/>
      </c>
    </row>
    <row r="151" s="278" customFormat="1" ht="14.25" spans="1:7">
      <c r="A151" s="301" t="s">
        <v>262</v>
      </c>
      <c r="B151" s="306" t="s">
        <v>35</v>
      </c>
      <c r="C151" s="303"/>
      <c r="D151" s="315"/>
      <c r="E151" s="303"/>
      <c r="F151" s="297" t="str">
        <f t="shared" si="8"/>
        <v/>
      </c>
      <c r="G151" s="297" t="str">
        <f t="shared" si="9"/>
        <v/>
      </c>
    </row>
    <row r="152" s="278" customFormat="1" ht="14.25" spans="1:7">
      <c r="A152" s="301" t="s">
        <v>263</v>
      </c>
      <c r="B152" s="302" t="s">
        <v>37</v>
      </c>
      <c r="C152" s="303"/>
      <c r="D152" s="315"/>
      <c r="E152" s="303"/>
      <c r="F152" s="297" t="str">
        <f t="shared" si="8"/>
        <v/>
      </c>
      <c r="G152" s="297" t="str">
        <f t="shared" si="9"/>
        <v/>
      </c>
    </row>
    <row r="153" s="278" customFormat="1" ht="14.25" spans="1:7">
      <c r="A153" s="301" t="s">
        <v>264</v>
      </c>
      <c r="B153" s="308" t="s">
        <v>265</v>
      </c>
      <c r="C153" s="303"/>
      <c r="D153" s="315"/>
      <c r="E153" s="303"/>
      <c r="F153" s="297" t="str">
        <f t="shared" si="8"/>
        <v/>
      </c>
      <c r="G153" s="297" t="str">
        <f t="shared" si="9"/>
        <v/>
      </c>
    </row>
    <row r="154" s="278" customFormat="1" ht="14.25" spans="1:7">
      <c r="A154" s="301" t="s">
        <v>266</v>
      </c>
      <c r="B154" s="302" t="s">
        <v>267</v>
      </c>
      <c r="C154" s="303"/>
      <c r="D154" s="315"/>
      <c r="E154" s="303"/>
      <c r="F154" s="297" t="str">
        <f t="shared" si="8"/>
        <v/>
      </c>
      <c r="G154" s="297" t="str">
        <f t="shared" si="9"/>
        <v/>
      </c>
    </row>
    <row r="155" s="278" customFormat="1" ht="14.25" spans="1:7">
      <c r="A155" s="298" t="s">
        <v>268</v>
      </c>
      <c r="B155" s="309" t="s">
        <v>269</v>
      </c>
      <c r="C155" s="300">
        <f>SUM(C156:C161)</f>
        <v>0</v>
      </c>
      <c r="D155" s="314">
        <f>SUM(D156:D161)</f>
        <v>0</v>
      </c>
      <c r="E155" s="300">
        <f>SUM(E156:E161)</f>
        <v>0</v>
      </c>
      <c r="F155" s="297" t="str">
        <f t="shared" si="8"/>
        <v/>
      </c>
      <c r="G155" s="297" t="str">
        <f t="shared" si="9"/>
        <v/>
      </c>
    </row>
    <row r="156" s="278" customFormat="1" ht="14.25" spans="1:7">
      <c r="A156" s="301" t="s">
        <v>270</v>
      </c>
      <c r="B156" s="306" t="s">
        <v>33</v>
      </c>
      <c r="C156" s="303"/>
      <c r="D156" s="315"/>
      <c r="E156" s="303"/>
      <c r="F156" s="297" t="str">
        <f t="shared" si="8"/>
        <v/>
      </c>
      <c r="G156" s="297" t="str">
        <f t="shared" si="9"/>
        <v/>
      </c>
    </row>
    <row r="157" s="278" customFormat="1" ht="14.25" spans="1:7">
      <c r="A157" s="301" t="s">
        <v>271</v>
      </c>
      <c r="B157" s="306" t="s">
        <v>35</v>
      </c>
      <c r="C157" s="303"/>
      <c r="D157" s="315"/>
      <c r="E157" s="303"/>
      <c r="F157" s="297" t="str">
        <f t="shared" si="8"/>
        <v/>
      </c>
      <c r="G157" s="297" t="str">
        <f t="shared" si="9"/>
        <v/>
      </c>
    </row>
    <row r="158" s="278" customFormat="1" ht="14.25" spans="1:7">
      <c r="A158" s="301" t="s">
        <v>272</v>
      </c>
      <c r="B158" s="307" t="s">
        <v>37</v>
      </c>
      <c r="C158" s="303"/>
      <c r="D158" s="315"/>
      <c r="E158" s="303"/>
      <c r="F158" s="297" t="str">
        <f t="shared" si="8"/>
        <v/>
      </c>
      <c r="G158" s="297" t="str">
        <f t="shared" si="9"/>
        <v/>
      </c>
    </row>
    <row r="159" s="278" customFormat="1" ht="14.25" spans="1:7">
      <c r="A159" s="301" t="s">
        <v>273</v>
      </c>
      <c r="B159" s="302" t="s">
        <v>64</v>
      </c>
      <c r="C159" s="316"/>
      <c r="D159" s="317"/>
      <c r="E159" s="316"/>
      <c r="F159" s="297" t="str">
        <f t="shared" si="8"/>
        <v/>
      </c>
      <c r="G159" s="297" t="str">
        <f t="shared" si="9"/>
        <v/>
      </c>
    </row>
    <row r="160" s="278" customFormat="1" ht="14.25" spans="1:7">
      <c r="A160" s="301" t="s">
        <v>274</v>
      </c>
      <c r="B160" s="302" t="s">
        <v>51</v>
      </c>
      <c r="C160" s="303"/>
      <c r="D160" s="315"/>
      <c r="E160" s="303"/>
      <c r="F160" s="297" t="str">
        <f t="shared" si="8"/>
        <v/>
      </c>
      <c r="G160" s="297" t="str">
        <f t="shared" si="9"/>
        <v/>
      </c>
    </row>
    <row r="161" s="278" customFormat="1" ht="14.25" spans="1:7">
      <c r="A161" s="301" t="s">
        <v>275</v>
      </c>
      <c r="B161" s="302" t="s">
        <v>276</v>
      </c>
      <c r="C161" s="303"/>
      <c r="D161" s="315"/>
      <c r="E161" s="303"/>
      <c r="F161" s="297" t="str">
        <f t="shared" si="8"/>
        <v/>
      </c>
      <c r="G161" s="297" t="str">
        <f t="shared" si="9"/>
        <v/>
      </c>
    </row>
    <row r="162" s="278" customFormat="1" ht="14.25" spans="1:7">
      <c r="A162" s="298" t="s">
        <v>277</v>
      </c>
      <c r="B162" s="309" t="s">
        <v>278</v>
      </c>
      <c r="C162" s="300">
        <f>SUM(C163:C168)</f>
        <v>110</v>
      </c>
      <c r="D162" s="300">
        <f>SUM(D163:D168)</f>
        <v>0</v>
      </c>
      <c r="E162" s="300">
        <f>SUM(E163:E168)</f>
        <v>65</v>
      </c>
      <c r="F162" s="297">
        <f t="shared" si="8"/>
        <v>59.1</v>
      </c>
      <c r="G162" s="297" t="str">
        <f t="shared" si="9"/>
        <v/>
      </c>
    </row>
    <row r="163" s="278" customFormat="1" ht="15" spans="1:7">
      <c r="A163" s="301" t="s">
        <v>279</v>
      </c>
      <c r="B163" s="306" t="s">
        <v>33</v>
      </c>
      <c r="C163" s="303"/>
      <c r="D163" s="304"/>
      <c r="E163" s="305"/>
      <c r="F163" s="297" t="str">
        <f t="shared" si="8"/>
        <v/>
      </c>
      <c r="G163" s="297" t="str">
        <f t="shared" si="9"/>
        <v/>
      </c>
    </row>
    <row r="164" s="278" customFormat="1" ht="15" spans="1:7">
      <c r="A164" s="301" t="s">
        <v>280</v>
      </c>
      <c r="B164" s="306" t="s">
        <v>35</v>
      </c>
      <c r="C164" s="303">
        <v>5</v>
      </c>
      <c r="D164" s="304"/>
      <c r="E164" s="305">
        <v>5</v>
      </c>
      <c r="F164" s="297">
        <f t="shared" si="8"/>
        <v>100</v>
      </c>
      <c r="G164" s="297" t="str">
        <f t="shared" si="9"/>
        <v/>
      </c>
    </row>
    <row r="165" s="278" customFormat="1" ht="15" spans="1:7">
      <c r="A165" s="301" t="s">
        <v>281</v>
      </c>
      <c r="B165" s="302" t="s">
        <v>37</v>
      </c>
      <c r="C165" s="303"/>
      <c r="D165" s="304"/>
      <c r="E165" s="305"/>
      <c r="F165" s="297" t="str">
        <f t="shared" si="8"/>
        <v/>
      </c>
      <c r="G165" s="297" t="str">
        <f t="shared" si="9"/>
        <v/>
      </c>
    </row>
    <row r="166" s="278" customFormat="1" ht="15" spans="1:7">
      <c r="A166" s="301" t="s">
        <v>282</v>
      </c>
      <c r="B166" s="302" t="s">
        <v>283</v>
      </c>
      <c r="C166" s="303">
        <v>100</v>
      </c>
      <c r="D166" s="304"/>
      <c r="E166" s="305">
        <v>60</v>
      </c>
      <c r="F166" s="297">
        <f t="shared" si="8"/>
        <v>60</v>
      </c>
      <c r="G166" s="297" t="str">
        <f t="shared" si="9"/>
        <v/>
      </c>
    </row>
    <row r="167" s="278" customFormat="1" ht="15" spans="1:7">
      <c r="A167" s="301" t="s">
        <v>284</v>
      </c>
      <c r="B167" s="306" t="s">
        <v>51</v>
      </c>
      <c r="C167" s="303">
        <v>5</v>
      </c>
      <c r="D167" s="304"/>
      <c r="E167" s="305"/>
      <c r="F167" s="297">
        <f t="shared" si="8"/>
        <v>0</v>
      </c>
      <c r="G167" s="297" t="str">
        <f t="shared" si="9"/>
        <v/>
      </c>
    </row>
    <row r="168" s="278" customFormat="1" ht="15" spans="1:7">
      <c r="A168" s="301" t="s">
        <v>285</v>
      </c>
      <c r="B168" s="306" t="s">
        <v>286</v>
      </c>
      <c r="C168" s="303"/>
      <c r="D168" s="304"/>
      <c r="E168" s="305"/>
      <c r="F168" s="297" t="str">
        <f t="shared" si="8"/>
        <v/>
      </c>
      <c r="G168" s="297" t="str">
        <f t="shared" si="9"/>
        <v/>
      </c>
    </row>
    <row r="169" s="278" customFormat="1" ht="14.25" spans="1:7">
      <c r="A169" s="298" t="s">
        <v>287</v>
      </c>
      <c r="B169" s="309" t="s">
        <v>288</v>
      </c>
      <c r="C169" s="300">
        <f>SUM(C170:C175)</f>
        <v>2710</v>
      </c>
      <c r="D169" s="300">
        <f>SUM(D170:D175)</f>
        <v>920</v>
      </c>
      <c r="E169" s="300">
        <f>SUM(E170:E175)</f>
        <v>6452</v>
      </c>
      <c r="F169" s="297">
        <f t="shared" si="8"/>
        <v>238.1</v>
      </c>
      <c r="G169" s="297">
        <f t="shared" si="9"/>
        <v>701.3</v>
      </c>
    </row>
    <row r="170" s="278" customFormat="1" ht="15" spans="1:7">
      <c r="A170" s="301" t="s">
        <v>289</v>
      </c>
      <c r="B170" s="306" t="s">
        <v>33</v>
      </c>
      <c r="C170" s="303">
        <v>958</v>
      </c>
      <c r="D170" s="304">
        <v>400</v>
      </c>
      <c r="E170" s="305">
        <v>2080</v>
      </c>
      <c r="F170" s="297">
        <f t="shared" si="8"/>
        <v>217.1</v>
      </c>
      <c r="G170" s="297">
        <f t="shared" si="9"/>
        <v>520</v>
      </c>
    </row>
    <row r="171" s="278" customFormat="1" ht="15" spans="1:7">
      <c r="A171" s="301" t="s">
        <v>290</v>
      </c>
      <c r="B171" s="302" t="s">
        <v>35</v>
      </c>
      <c r="C171" s="303">
        <v>496</v>
      </c>
      <c r="D171" s="304">
        <v>120</v>
      </c>
      <c r="E171" s="305">
        <v>1024</v>
      </c>
      <c r="F171" s="297">
        <f t="shared" si="8"/>
        <v>206.5</v>
      </c>
      <c r="G171" s="297">
        <f t="shared" si="9"/>
        <v>853.3</v>
      </c>
    </row>
    <row r="172" s="278" customFormat="1" ht="15" spans="1:7">
      <c r="A172" s="301" t="s">
        <v>291</v>
      </c>
      <c r="B172" s="302" t="s">
        <v>37</v>
      </c>
      <c r="C172" s="303"/>
      <c r="D172" s="304"/>
      <c r="E172" s="305"/>
      <c r="F172" s="297" t="str">
        <f t="shared" si="8"/>
        <v/>
      </c>
      <c r="G172" s="297" t="str">
        <f t="shared" si="9"/>
        <v/>
      </c>
    </row>
    <row r="173" s="278" customFormat="1" ht="15" spans="1:7">
      <c r="A173" s="301" t="s">
        <v>292</v>
      </c>
      <c r="B173" s="302" t="s">
        <v>293</v>
      </c>
      <c r="C173" s="303">
        <v>88</v>
      </c>
      <c r="D173" s="304"/>
      <c r="E173" s="305">
        <v>852</v>
      </c>
      <c r="F173" s="297">
        <f t="shared" si="8"/>
        <v>968.2</v>
      </c>
      <c r="G173" s="297" t="str">
        <f t="shared" si="9"/>
        <v/>
      </c>
    </row>
    <row r="174" s="278" customFormat="1" ht="15" spans="1:7">
      <c r="A174" s="301" t="s">
        <v>294</v>
      </c>
      <c r="B174" s="306" t="s">
        <v>51</v>
      </c>
      <c r="C174" s="303">
        <v>20</v>
      </c>
      <c r="D174" s="304"/>
      <c r="E174" s="305">
        <v>100</v>
      </c>
      <c r="F174" s="297">
        <f t="shared" si="8"/>
        <v>500</v>
      </c>
      <c r="G174" s="297" t="str">
        <f t="shared" si="9"/>
        <v/>
      </c>
    </row>
    <row r="175" s="278" customFormat="1" ht="15" spans="1:7">
      <c r="A175" s="301" t="s">
        <v>295</v>
      </c>
      <c r="B175" s="306" t="s">
        <v>296</v>
      </c>
      <c r="C175" s="303">
        <v>1148</v>
      </c>
      <c r="D175" s="304">
        <v>400</v>
      </c>
      <c r="E175" s="305">
        <v>2396</v>
      </c>
      <c r="F175" s="297">
        <f t="shared" si="8"/>
        <v>208.7</v>
      </c>
      <c r="G175" s="297">
        <f t="shared" si="9"/>
        <v>599</v>
      </c>
    </row>
    <row r="176" s="278" customFormat="1" ht="14.25" spans="1:7">
      <c r="A176" s="298" t="s">
        <v>297</v>
      </c>
      <c r="B176" s="309" t="s">
        <v>298</v>
      </c>
      <c r="C176" s="300">
        <f>SUM(C177:C182)</f>
        <v>1348</v>
      </c>
      <c r="D176" s="300">
        <f>SUM(D177:D182)</f>
        <v>1122</v>
      </c>
      <c r="E176" s="300">
        <f>SUM(E177:E182)</f>
        <v>1423</v>
      </c>
      <c r="F176" s="297">
        <f t="shared" si="8"/>
        <v>105.6</v>
      </c>
      <c r="G176" s="297">
        <f t="shared" si="9"/>
        <v>126.8</v>
      </c>
    </row>
    <row r="177" s="278" customFormat="1" ht="15" spans="1:7">
      <c r="A177" s="301" t="s">
        <v>299</v>
      </c>
      <c r="B177" s="302" t="s">
        <v>33</v>
      </c>
      <c r="C177" s="303">
        <v>422</v>
      </c>
      <c r="D177" s="304">
        <v>322</v>
      </c>
      <c r="E177" s="305">
        <v>269</v>
      </c>
      <c r="F177" s="297">
        <f t="shared" si="8"/>
        <v>63.7</v>
      </c>
      <c r="G177" s="297">
        <f t="shared" si="9"/>
        <v>83.5</v>
      </c>
    </row>
    <row r="178" s="278" customFormat="1" ht="15" spans="1:7">
      <c r="A178" s="301" t="s">
        <v>300</v>
      </c>
      <c r="B178" s="302" t="s">
        <v>35</v>
      </c>
      <c r="C178" s="303">
        <v>271</v>
      </c>
      <c r="D178" s="304">
        <v>200</v>
      </c>
      <c r="E178" s="305">
        <v>154</v>
      </c>
      <c r="F178" s="297">
        <f t="shared" si="8"/>
        <v>56.8</v>
      </c>
      <c r="G178" s="297">
        <f t="shared" si="9"/>
        <v>77</v>
      </c>
    </row>
    <row r="179" s="278" customFormat="1" ht="15" spans="1:7">
      <c r="A179" s="301" t="s">
        <v>301</v>
      </c>
      <c r="B179" s="302" t="s">
        <v>37</v>
      </c>
      <c r="C179" s="303"/>
      <c r="D179" s="304"/>
      <c r="E179" s="305"/>
      <c r="F179" s="297" t="str">
        <f t="shared" si="8"/>
        <v/>
      </c>
      <c r="G179" s="297" t="str">
        <f t="shared" si="9"/>
        <v/>
      </c>
    </row>
    <row r="180" s="278" customFormat="1" ht="15" spans="1:7">
      <c r="A180" s="301" t="s">
        <v>302</v>
      </c>
      <c r="B180" s="302" t="s">
        <v>303</v>
      </c>
      <c r="C180" s="303"/>
      <c r="D180" s="304"/>
      <c r="E180" s="305"/>
      <c r="F180" s="297" t="str">
        <f t="shared" si="8"/>
        <v/>
      </c>
      <c r="G180" s="297" t="str">
        <f t="shared" si="9"/>
        <v/>
      </c>
    </row>
    <row r="181" s="278" customFormat="1" ht="15" spans="1:7">
      <c r="A181" s="301" t="s">
        <v>304</v>
      </c>
      <c r="B181" s="302" t="s">
        <v>51</v>
      </c>
      <c r="C181" s="303"/>
      <c r="D181" s="304"/>
      <c r="E181" s="305"/>
      <c r="F181" s="297" t="str">
        <f t="shared" si="8"/>
        <v/>
      </c>
      <c r="G181" s="297" t="str">
        <f t="shared" si="9"/>
        <v/>
      </c>
    </row>
    <row r="182" s="278" customFormat="1" ht="15" spans="1:7">
      <c r="A182" s="301" t="s">
        <v>305</v>
      </c>
      <c r="B182" s="306" t="s">
        <v>306</v>
      </c>
      <c r="C182" s="303">
        <v>655</v>
      </c>
      <c r="D182" s="304">
        <v>600</v>
      </c>
      <c r="E182" s="305">
        <v>1000</v>
      </c>
      <c r="F182" s="297">
        <f t="shared" si="8"/>
        <v>152.7</v>
      </c>
      <c r="G182" s="297">
        <f t="shared" si="9"/>
        <v>166.7</v>
      </c>
    </row>
    <row r="183" s="278" customFormat="1" ht="14.25" spans="1:7">
      <c r="A183" s="298" t="s">
        <v>307</v>
      </c>
      <c r="B183" s="309" t="s">
        <v>308</v>
      </c>
      <c r="C183" s="300">
        <f>SUM(C184:C189)</f>
        <v>857</v>
      </c>
      <c r="D183" s="300">
        <f>SUM(D184:D189)</f>
        <v>770</v>
      </c>
      <c r="E183" s="300">
        <f>SUM(E184:E189)</f>
        <v>845</v>
      </c>
      <c r="F183" s="297">
        <f t="shared" si="8"/>
        <v>98.6</v>
      </c>
      <c r="G183" s="297">
        <f t="shared" si="9"/>
        <v>109.7</v>
      </c>
    </row>
    <row r="184" s="278" customFormat="1" ht="15" spans="1:7">
      <c r="A184" s="301" t="s">
        <v>309</v>
      </c>
      <c r="B184" s="307" t="s">
        <v>33</v>
      </c>
      <c r="C184" s="303">
        <v>346</v>
      </c>
      <c r="D184" s="304">
        <v>340</v>
      </c>
      <c r="E184" s="305">
        <v>270</v>
      </c>
      <c r="F184" s="297">
        <f t="shared" si="8"/>
        <v>78</v>
      </c>
      <c r="G184" s="297">
        <f t="shared" si="9"/>
        <v>79.4</v>
      </c>
    </row>
    <row r="185" s="278" customFormat="1" ht="15" spans="1:7">
      <c r="A185" s="301" t="s">
        <v>310</v>
      </c>
      <c r="B185" s="302" t="s">
        <v>35</v>
      </c>
      <c r="C185" s="303">
        <v>402</v>
      </c>
      <c r="D185" s="304">
        <v>350</v>
      </c>
      <c r="E185" s="305">
        <v>330</v>
      </c>
      <c r="F185" s="297">
        <f t="shared" si="8"/>
        <v>82.1</v>
      </c>
      <c r="G185" s="297">
        <f t="shared" si="9"/>
        <v>94.3</v>
      </c>
    </row>
    <row r="186" s="278" customFormat="1" ht="15" spans="1:7">
      <c r="A186" s="301" t="s">
        <v>311</v>
      </c>
      <c r="B186" s="302" t="s">
        <v>37</v>
      </c>
      <c r="C186" s="303">
        <v>10</v>
      </c>
      <c r="D186" s="304"/>
      <c r="E186" s="305"/>
      <c r="F186" s="297">
        <f t="shared" si="8"/>
        <v>0</v>
      </c>
      <c r="G186" s="297" t="str">
        <f t="shared" si="9"/>
        <v/>
      </c>
    </row>
    <row r="187" s="278" customFormat="1" ht="15" spans="1:7">
      <c r="A187" s="301" t="s">
        <v>312</v>
      </c>
      <c r="B187" s="302" t="s">
        <v>313</v>
      </c>
      <c r="C187" s="303"/>
      <c r="D187" s="304"/>
      <c r="E187" s="305">
        <v>5</v>
      </c>
      <c r="F187" s="297" t="str">
        <f t="shared" si="8"/>
        <v/>
      </c>
      <c r="G187" s="297" t="str">
        <f t="shared" si="9"/>
        <v/>
      </c>
    </row>
    <row r="188" s="278" customFormat="1" ht="15" spans="1:7">
      <c r="A188" s="301" t="s">
        <v>314</v>
      </c>
      <c r="B188" s="302" t="s">
        <v>51</v>
      </c>
      <c r="C188" s="303"/>
      <c r="D188" s="304"/>
      <c r="E188" s="305"/>
      <c r="F188" s="297" t="str">
        <f t="shared" si="8"/>
        <v/>
      </c>
      <c r="G188" s="297" t="str">
        <f t="shared" si="9"/>
        <v/>
      </c>
    </row>
    <row r="189" s="278" customFormat="1" ht="15" spans="1:7">
      <c r="A189" s="301" t="s">
        <v>315</v>
      </c>
      <c r="B189" s="306" t="s">
        <v>316</v>
      </c>
      <c r="C189" s="303">
        <v>99</v>
      </c>
      <c r="D189" s="304">
        <v>80</v>
      </c>
      <c r="E189" s="305">
        <v>240</v>
      </c>
      <c r="F189" s="297">
        <f t="shared" si="8"/>
        <v>242.4</v>
      </c>
      <c r="G189" s="297">
        <f t="shared" si="9"/>
        <v>300</v>
      </c>
    </row>
    <row r="190" s="278" customFormat="1" ht="14.25" spans="1:7">
      <c r="A190" s="298" t="s">
        <v>317</v>
      </c>
      <c r="B190" s="309" t="s">
        <v>318</v>
      </c>
      <c r="C190" s="300">
        <f>SUM(C191:C197)</f>
        <v>450</v>
      </c>
      <c r="D190" s="300">
        <f>SUM(D191:D197)</f>
        <v>210</v>
      </c>
      <c r="E190" s="300">
        <f>SUM(E191:E197)</f>
        <v>495</v>
      </c>
      <c r="F190" s="297">
        <f t="shared" si="8"/>
        <v>110</v>
      </c>
      <c r="G190" s="297">
        <f t="shared" si="9"/>
        <v>235.7</v>
      </c>
    </row>
    <row r="191" s="278" customFormat="1" ht="15" spans="1:7">
      <c r="A191" s="301" t="s">
        <v>319</v>
      </c>
      <c r="B191" s="306" t="s">
        <v>33</v>
      </c>
      <c r="C191" s="303">
        <v>142</v>
      </c>
      <c r="D191" s="304">
        <v>80</v>
      </c>
      <c r="E191" s="305">
        <v>260</v>
      </c>
      <c r="F191" s="297">
        <f t="shared" si="8"/>
        <v>183.1</v>
      </c>
      <c r="G191" s="297">
        <f t="shared" si="9"/>
        <v>325</v>
      </c>
    </row>
    <row r="192" s="278" customFormat="1" ht="15" spans="1:7">
      <c r="A192" s="301" t="s">
        <v>320</v>
      </c>
      <c r="B192" s="302" t="s">
        <v>35</v>
      </c>
      <c r="C192" s="303">
        <v>187</v>
      </c>
      <c r="D192" s="304">
        <v>100</v>
      </c>
      <c r="E192" s="305">
        <v>215</v>
      </c>
      <c r="F192" s="297">
        <f t="shared" si="8"/>
        <v>115</v>
      </c>
      <c r="G192" s="297">
        <f t="shared" si="9"/>
        <v>215</v>
      </c>
    </row>
    <row r="193" s="278" customFormat="1" ht="15" spans="1:7">
      <c r="A193" s="301" t="s">
        <v>321</v>
      </c>
      <c r="B193" s="302" t="s">
        <v>37</v>
      </c>
      <c r="C193" s="303">
        <v>11</v>
      </c>
      <c r="D193" s="304"/>
      <c r="E193" s="305"/>
      <c r="F193" s="297">
        <f t="shared" si="8"/>
        <v>0</v>
      </c>
      <c r="G193" s="297" t="str">
        <f t="shared" si="9"/>
        <v/>
      </c>
    </row>
    <row r="194" s="278" customFormat="1" ht="15" spans="1:7">
      <c r="A194" s="301" t="s">
        <v>322</v>
      </c>
      <c r="B194" s="302" t="s">
        <v>323</v>
      </c>
      <c r="C194" s="303">
        <v>50</v>
      </c>
      <c r="D194" s="304"/>
      <c r="E194" s="305">
        <v>20</v>
      </c>
      <c r="F194" s="297">
        <f t="shared" si="8"/>
        <v>40</v>
      </c>
      <c r="G194" s="297" t="str">
        <f t="shared" si="9"/>
        <v/>
      </c>
    </row>
    <row r="195" s="278" customFormat="1" ht="15" spans="1:7">
      <c r="A195" s="301" t="s">
        <v>324</v>
      </c>
      <c r="B195" s="302" t="s">
        <v>325</v>
      </c>
      <c r="C195" s="303"/>
      <c r="D195" s="304"/>
      <c r="E195" s="305"/>
      <c r="F195" s="297" t="str">
        <f t="shared" si="8"/>
        <v/>
      </c>
      <c r="G195" s="297" t="str">
        <f t="shared" si="9"/>
        <v/>
      </c>
    </row>
    <row r="196" s="278" customFormat="1" ht="15" spans="1:7">
      <c r="A196" s="301" t="s">
        <v>326</v>
      </c>
      <c r="B196" s="302" t="s">
        <v>51</v>
      </c>
      <c r="C196" s="316"/>
      <c r="D196" s="304"/>
      <c r="E196" s="305"/>
      <c r="F196" s="297" t="str">
        <f t="shared" si="8"/>
        <v/>
      </c>
      <c r="G196" s="297" t="str">
        <f t="shared" si="9"/>
        <v/>
      </c>
    </row>
    <row r="197" s="278" customFormat="1" ht="15" spans="1:7">
      <c r="A197" s="301" t="s">
        <v>327</v>
      </c>
      <c r="B197" s="306" t="s">
        <v>328</v>
      </c>
      <c r="C197" s="316">
        <v>60</v>
      </c>
      <c r="D197" s="304">
        <v>30</v>
      </c>
      <c r="E197" s="305"/>
      <c r="F197" s="297">
        <f t="shared" si="8"/>
        <v>0</v>
      </c>
      <c r="G197" s="297">
        <f t="shared" si="9"/>
        <v>0</v>
      </c>
    </row>
    <row r="198" s="278" customFormat="1" ht="14.25" spans="1:7">
      <c r="A198" s="298" t="s">
        <v>329</v>
      </c>
      <c r="B198" s="309" t="s">
        <v>330</v>
      </c>
      <c r="C198" s="300">
        <f>SUM(C199:C203)</f>
        <v>0</v>
      </c>
      <c r="D198" s="314">
        <f>SUM(D199:D203)</f>
        <v>0</v>
      </c>
      <c r="E198" s="300">
        <f>SUM(E199:E203)</f>
        <v>0</v>
      </c>
      <c r="F198" s="297" t="str">
        <f t="shared" ref="F198:F217" si="10">IF(C198=0,"",ROUND(E198/C198*100,1))</f>
        <v/>
      </c>
      <c r="G198" s="297" t="str">
        <f t="shared" ref="G198:G217" si="11">IF(D198=0,"",ROUND(E198/D198*100,1))</f>
        <v/>
      </c>
    </row>
    <row r="199" s="278" customFormat="1" ht="14.25" spans="1:7">
      <c r="A199" s="301" t="s">
        <v>331</v>
      </c>
      <c r="B199" s="306" t="s">
        <v>33</v>
      </c>
      <c r="C199" s="303"/>
      <c r="D199" s="315"/>
      <c r="E199" s="303"/>
      <c r="F199" s="297" t="str">
        <f t="shared" si="10"/>
        <v/>
      </c>
      <c r="G199" s="297" t="str">
        <f t="shared" si="11"/>
        <v/>
      </c>
    </row>
    <row r="200" s="278" customFormat="1" ht="14.25" spans="1:7">
      <c r="A200" s="301" t="s">
        <v>332</v>
      </c>
      <c r="B200" s="307" t="s">
        <v>35</v>
      </c>
      <c r="C200" s="303"/>
      <c r="D200" s="315"/>
      <c r="E200" s="303"/>
      <c r="F200" s="297" t="str">
        <f t="shared" si="10"/>
        <v/>
      </c>
      <c r="G200" s="297" t="str">
        <f t="shared" si="11"/>
        <v/>
      </c>
    </row>
    <row r="201" s="278" customFormat="1" ht="14.25" spans="1:7">
      <c r="A201" s="301" t="s">
        <v>333</v>
      </c>
      <c r="B201" s="302" t="s">
        <v>37</v>
      </c>
      <c r="C201" s="318"/>
      <c r="D201" s="319"/>
      <c r="E201" s="318"/>
      <c r="F201" s="297" t="str">
        <f t="shared" si="10"/>
        <v/>
      </c>
      <c r="G201" s="297" t="str">
        <f t="shared" si="11"/>
        <v/>
      </c>
    </row>
    <row r="202" s="278" customFormat="1" ht="14.25" spans="1:7">
      <c r="A202" s="301" t="s">
        <v>334</v>
      </c>
      <c r="B202" s="302" t="s">
        <v>51</v>
      </c>
      <c r="C202" s="318"/>
      <c r="D202" s="319"/>
      <c r="E202" s="318"/>
      <c r="F202" s="297" t="str">
        <f t="shared" si="10"/>
        <v/>
      </c>
      <c r="G202" s="297" t="str">
        <f t="shared" si="11"/>
        <v/>
      </c>
    </row>
    <row r="203" s="278" customFormat="1" ht="14.25" spans="1:7">
      <c r="A203" s="301" t="s">
        <v>335</v>
      </c>
      <c r="B203" s="302" t="s">
        <v>336</v>
      </c>
      <c r="C203" s="318"/>
      <c r="D203" s="319"/>
      <c r="E203" s="318"/>
      <c r="F203" s="297" t="str">
        <f t="shared" si="10"/>
        <v/>
      </c>
      <c r="G203" s="297" t="str">
        <f t="shared" si="11"/>
        <v/>
      </c>
    </row>
    <row r="204" s="278" customFormat="1" ht="14.25" spans="1:7">
      <c r="A204" s="298" t="s">
        <v>337</v>
      </c>
      <c r="B204" s="309" t="s">
        <v>338</v>
      </c>
      <c r="C204" s="320">
        <f>SUM(C205:C209)</f>
        <v>0</v>
      </c>
      <c r="D204" s="320">
        <f>SUM(D205:D209)</f>
        <v>0</v>
      </c>
      <c r="E204" s="320">
        <f>SUM(E205:E209)</f>
        <v>0</v>
      </c>
      <c r="F204" s="297" t="str">
        <f t="shared" si="10"/>
        <v/>
      </c>
      <c r="G204" s="297" t="str">
        <f t="shared" si="11"/>
        <v/>
      </c>
    </row>
    <row r="205" s="278" customFormat="1" ht="14.25" spans="1:7">
      <c r="A205" s="301" t="s">
        <v>339</v>
      </c>
      <c r="B205" s="306" t="s">
        <v>33</v>
      </c>
      <c r="C205" s="318"/>
      <c r="D205" s="318"/>
      <c r="E205" s="318"/>
      <c r="F205" s="297" t="str">
        <f t="shared" si="10"/>
        <v/>
      </c>
      <c r="G205" s="297" t="str">
        <f t="shared" si="11"/>
        <v/>
      </c>
    </row>
    <row r="206" s="278" customFormat="1" ht="14.25" spans="1:7">
      <c r="A206" s="301" t="s">
        <v>340</v>
      </c>
      <c r="B206" s="306" t="s">
        <v>35</v>
      </c>
      <c r="C206" s="318"/>
      <c r="D206" s="318"/>
      <c r="E206" s="318"/>
      <c r="F206" s="297" t="str">
        <f t="shared" si="10"/>
        <v/>
      </c>
      <c r="G206" s="297" t="str">
        <f t="shared" si="11"/>
        <v/>
      </c>
    </row>
    <row r="207" s="278" customFormat="1" ht="14.25" spans="1:7">
      <c r="A207" s="301" t="s">
        <v>341</v>
      </c>
      <c r="B207" s="302" t="s">
        <v>37</v>
      </c>
      <c r="C207" s="318"/>
      <c r="D207" s="318"/>
      <c r="E207" s="318"/>
      <c r="F207" s="297" t="str">
        <f t="shared" si="10"/>
        <v/>
      </c>
      <c r="G207" s="297" t="str">
        <f t="shared" si="11"/>
        <v/>
      </c>
    </row>
    <row r="208" s="278" customFormat="1" ht="14.25" spans="1:7">
      <c r="A208" s="301" t="s">
        <v>342</v>
      </c>
      <c r="B208" s="302" t="s">
        <v>51</v>
      </c>
      <c r="C208" s="318"/>
      <c r="D208" s="318"/>
      <c r="E208" s="318"/>
      <c r="F208" s="297" t="str">
        <f t="shared" si="10"/>
        <v/>
      </c>
      <c r="G208" s="297" t="str">
        <f t="shared" si="11"/>
        <v/>
      </c>
    </row>
    <row r="209" s="278" customFormat="1" ht="14.25" spans="1:7">
      <c r="A209" s="301" t="s">
        <v>343</v>
      </c>
      <c r="B209" s="302" t="s">
        <v>344</v>
      </c>
      <c r="C209" s="318"/>
      <c r="D209" s="318"/>
      <c r="E209" s="318"/>
      <c r="F209" s="297" t="str">
        <f t="shared" si="10"/>
        <v/>
      </c>
      <c r="G209" s="297" t="str">
        <f t="shared" si="11"/>
        <v/>
      </c>
    </row>
    <row r="210" s="278" customFormat="1" ht="14.25" spans="1:7">
      <c r="A210" s="298" t="s">
        <v>345</v>
      </c>
      <c r="B210" s="299" t="s">
        <v>346</v>
      </c>
      <c r="C210" s="320">
        <f>SUM(C211:C216)</f>
        <v>0</v>
      </c>
      <c r="D210" s="320">
        <f>SUM(D211:D216)</f>
        <v>0</v>
      </c>
      <c r="E210" s="320">
        <f>SUM(E211:E216)</f>
        <v>0</v>
      </c>
      <c r="F210" s="297" t="str">
        <f t="shared" si="10"/>
        <v/>
      </c>
      <c r="G210" s="297" t="str">
        <f t="shared" si="11"/>
        <v/>
      </c>
    </row>
    <row r="211" s="278" customFormat="1" ht="14.25" spans="1:7">
      <c r="A211" s="301" t="s">
        <v>347</v>
      </c>
      <c r="B211" s="302" t="s">
        <v>33</v>
      </c>
      <c r="C211" s="318"/>
      <c r="D211" s="318"/>
      <c r="E211" s="318"/>
      <c r="F211" s="297" t="str">
        <f t="shared" si="10"/>
        <v/>
      </c>
      <c r="G211" s="297" t="str">
        <f t="shared" si="11"/>
        <v/>
      </c>
    </row>
    <row r="212" s="278" customFormat="1" ht="14.25" spans="1:7">
      <c r="A212" s="301" t="s">
        <v>348</v>
      </c>
      <c r="B212" s="302" t="s">
        <v>35</v>
      </c>
      <c r="C212" s="318"/>
      <c r="D212" s="318"/>
      <c r="E212" s="318"/>
      <c r="F212" s="297" t="str">
        <f t="shared" si="10"/>
        <v/>
      </c>
      <c r="G212" s="297" t="str">
        <f t="shared" si="11"/>
        <v/>
      </c>
    </row>
    <row r="213" s="278" customFormat="1" ht="14.25" spans="1:7">
      <c r="A213" s="301" t="s">
        <v>349</v>
      </c>
      <c r="B213" s="302" t="s">
        <v>37</v>
      </c>
      <c r="C213" s="318"/>
      <c r="D213" s="318"/>
      <c r="E213" s="318"/>
      <c r="F213" s="297" t="str">
        <f t="shared" si="10"/>
        <v/>
      </c>
      <c r="G213" s="297" t="str">
        <f t="shared" si="11"/>
        <v/>
      </c>
    </row>
    <row r="214" s="278" customFormat="1" ht="14.25" spans="1:7">
      <c r="A214" s="301" t="s">
        <v>350</v>
      </c>
      <c r="B214" s="302" t="s">
        <v>351</v>
      </c>
      <c r="C214" s="318"/>
      <c r="D214" s="318"/>
      <c r="E214" s="318"/>
      <c r="F214" s="297" t="str">
        <f t="shared" si="10"/>
        <v/>
      </c>
      <c r="G214" s="297" t="str">
        <f t="shared" si="11"/>
        <v/>
      </c>
    </row>
    <row r="215" s="278" customFormat="1" ht="14.25" spans="1:7">
      <c r="A215" s="301" t="s">
        <v>352</v>
      </c>
      <c r="B215" s="302" t="s">
        <v>51</v>
      </c>
      <c r="C215" s="318"/>
      <c r="D215" s="318"/>
      <c r="E215" s="318"/>
      <c r="F215" s="297" t="str">
        <f t="shared" si="10"/>
        <v/>
      </c>
      <c r="G215" s="297" t="str">
        <f t="shared" si="11"/>
        <v/>
      </c>
    </row>
    <row r="216" s="278" customFormat="1" ht="14.25" spans="1:7">
      <c r="A216" s="301" t="s">
        <v>353</v>
      </c>
      <c r="B216" s="302" t="s">
        <v>354</v>
      </c>
      <c r="C216" s="318"/>
      <c r="D216" s="318"/>
      <c r="E216" s="318"/>
      <c r="F216" s="297" t="str">
        <f t="shared" si="10"/>
        <v/>
      </c>
      <c r="G216" s="297" t="str">
        <f t="shared" si="11"/>
        <v/>
      </c>
    </row>
    <row r="217" s="278" customFormat="1" ht="14.25" spans="1:7">
      <c r="A217" s="298" t="s">
        <v>355</v>
      </c>
      <c r="B217" s="299" t="s">
        <v>356</v>
      </c>
      <c r="C217" s="320">
        <f>SUM(C218:C231)</f>
        <v>2725</v>
      </c>
      <c r="D217" s="320">
        <f>SUM(D218:D231)</f>
        <v>1880</v>
      </c>
      <c r="E217" s="320">
        <f>SUM(E218:E231)</f>
        <v>2676</v>
      </c>
      <c r="F217" s="297">
        <f t="shared" si="10"/>
        <v>98.2</v>
      </c>
      <c r="G217" s="297">
        <f t="shared" si="11"/>
        <v>142.3</v>
      </c>
    </row>
    <row r="218" s="278" customFormat="1" ht="15" spans="1:7">
      <c r="A218" s="301" t="s">
        <v>357</v>
      </c>
      <c r="B218" s="302" t="s">
        <v>33</v>
      </c>
      <c r="C218" s="303">
        <v>1263</v>
      </c>
      <c r="D218" s="304">
        <v>1000</v>
      </c>
      <c r="E218" s="305">
        <v>1500</v>
      </c>
      <c r="F218" s="297">
        <f t="shared" ref="F218:F236" si="12">IF(C218=0,"",ROUND(E218/C218*100,1))</f>
        <v>118.8</v>
      </c>
      <c r="G218" s="297">
        <f t="shared" ref="G218:G236" si="13">IF(D218=0,"",ROUND(E218/D218*100,1))</f>
        <v>150</v>
      </c>
    </row>
    <row r="219" s="278" customFormat="1" ht="15" spans="1:7">
      <c r="A219" s="301" t="s">
        <v>358</v>
      </c>
      <c r="B219" s="302" t="s">
        <v>35</v>
      </c>
      <c r="C219" s="303">
        <v>418</v>
      </c>
      <c r="D219" s="304">
        <v>400</v>
      </c>
      <c r="E219" s="305">
        <v>816</v>
      </c>
      <c r="F219" s="297">
        <f t="shared" si="12"/>
        <v>195.2</v>
      </c>
      <c r="G219" s="297">
        <f t="shared" si="13"/>
        <v>204</v>
      </c>
    </row>
    <row r="220" s="278" customFormat="1" ht="15" spans="1:7">
      <c r="A220" s="301" t="s">
        <v>359</v>
      </c>
      <c r="B220" s="302" t="s">
        <v>37</v>
      </c>
      <c r="C220" s="303"/>
      <c r="D220" s="304"/>
      <c r="E220" s="305"/>
      <c r="F220" s="297" t="str">
        <f t="shared" si="12"/>
        <v/>
      </c>
      <c r="G220" s="297" t="str">
        <f t="shared" si="13"/>
        <v/>
      </c>
    </row>
    <row r="221" s="278" customFormat="1" ht="15" spans="1:7">
      <c r="A221" s="301" t="s">
        <v>360</v>
      </c>
      <c r="B221" s="302" t="s">
        <v>361</v>
      </c>
      <c r="C221" s="303"/>
      <c r="D221" s="304"/>
      <c r="E221" s="305"/>
      <c r="F221" s="297" t="str">
        <f t="shared" si="12"/>
        <v/>
      </c>
      <c r="G221" s="297" t="str">
        <f t="shared" si="13"/>
        <v/>
      </c>
    </row>
    <row r="222" s="278" customFormat="1" ht="15" spans="1:7">
      <c r="A222" s="301" t="s">
        <v>362</v>
      </c>
      <c r="B222" s="302" t="s">
        <v>363</v>
      </c>
      <c r="C222" s="303">
        <v>10</v>
      </c>
      <c r="D222" s="304"/>
      <c r="E222" s="305">
        <v>5</v>
      </c>
      <c r="F222" s="297">
        <f t="shared" si="12"/>
        <v>50</v>
      </c>
      <c r="G222" s="297" t="str">
        <f t="shared" si="13"/>
        <v/>
      </c>
    </row>
    <row r="223" s="278" customFormat="1" ht="15" spans="1:7">
      <c r="A223" s="301" t="s">
        <v>364</v>
      </c>
      <c r="B223" s="302" t="s">
        <v>134</v>
      </c>
      <c r="C223" s="303"/>
      <c r="D223" s="304"/>
      <c r="E223" s="305"/>
      <c r="F223" s="297" t="str">
        <f t="shared" si="12"/>
        <v/>
      </c>
      <c r="G223" s="297" t="str">
        <f t="shared" si="13"/>
        <v/>
      </c>
    </row>
    <row r="224" s="278" customFormat="1" ht="15" spans="1:7">
      <c r="A224" s="301" t="s">
        <v>365</v>
      </c>
      <c r="B224" s="302" t="s">
        <v>366</v>
      </c>
      <c r="C224" s="303"/>
      <c r="D224" s="304"/>
      <c r="E224" s="305"/>
      <c r="F224" s="297" t="str">
        <f t="shared" si="12"/>
        <v/>
      </c>
      <c r="G224" s="297" t="str">
        <f t="shared" si="13"/>
        <v/>
      </c>
    </row>
    <row r="225" s="278" customFormat="1" ht="15" spans="1:7">
      <c r="A225" s="301" t="s">
        <v>367</v>
      </c>
      <c r="B225" s="302" t="s">
        <v>368</v>
      </c>
      <c r="C225" s="303"/>
      <c r="D225" s="304"/>
      <c r="E225" s="305"/>
      <c r="F225" s="297" t="str">
        <f t="shared" si="12"/>
        <v/>
      </c>
      <c r="G225" s="297" t="str">
        <f t="shared" si="13"/>
        <v/>
      </c>
    </row>
    <row r="226" s="278" customFormat="1" ht="15" spans="1:7">
      <c r="A226" s="301" t="s">
        <v>369</v>
      </c>
      <c r="B226" s="302" t="s">
        <v>370</v>
      </c>
      <c r="C226" s="303"/>
      <c r="D226" s="304"/>
      <c r="E226" s="305"/>
      <c r="F226" s="297" t="str">
        <f t="shared" si="12"/>
        <v/>
      </c>
      <c r="G226" s="297" t="str">
        <f t="shared" si="13"/>
        <v/>
      </c>
    </row>
    <row r="227" s="278" customFormat="1" ht="15" spans="1:7">
      <c r="A227" s="301" t="s">
        <v>371</v>
      </c>
      <c r="B227" s="302" t="s">
        <v>372</v>
      </c>
      <c r="C227" s="303"/>
      <c r="D227" s="304"/>
      <c r="E227" s="305"/>
      <c r="F227" s="297" t="str">
        <f t="shared" si="12"/>
        <v/>
      </c>
      <c r="G227" s="297" t="str">
        <f t="shared" si="13"/>
        <v/>
      </c>
    </row>
    <row r="228" s="278" customFormat="1" ht="15" spans="1:7">
      <c r="A228" s="301" t="s">
        <v>373</v>
      </c>
      <c r="B228" s="302" t="s">
        <v>374</v>
      </c>
      <c r="C228" s="303">
        <v>130</v>
      </c>
      <c r="D228" s="304">
        <v>100</v>
      </c>
      <c r="E228" s="305"/>
      <c r="F228" s="297">
        <f t="shared" si="12"/>
        <v>0</v>
      </c>
      <c r="G228" s="297">
        <f t="shared" si="13"/>
        <v>0</v>
      </c>
    </row>
    <row r="229" s="278" customFormat="1" ht="15" spans="1:7">
      <c r="A229" s="301" t="s">
        <v>375</v>
      </c>
      <c r="B229" s="302" t="s">
        <v>376</v>
      </c>
      <c r="C229" s="303">
        <v>136</v>
      </c>
      <c r="D229" s="304">
        <v>80</v>
      </c>
      <c r="E229" s="305"/>
      <c r="F229" s="297">
        <f t="shared" si="12"/>
        <v>0</v>
      </c>
      <c r="G229" s="297">
        <f t="shared" si="13"/>
        <v>0</v>
      </c>
    </row>
    <row r="230" s="278" customFormat="1" ht="15" spans="1:7">
      <c r="A230" s="301" t="s">
        <v>377</v>
      </c>
      <c r="B230" s="302" t="s">
        <v>51</v>
      </c>
      <c r="C230" s="303"/>
      <c r="D230" s="304"/>
      <c r="E230" s="305"/>
      <c r="F230" s="297" t="str">
        <f t="shared" si="12"/>
        <v/>
      </c>
      <c r="G230" s="297" t="str">
        <f t="shared" si="13"/>
        <v/>
      </c>
    </row>
    <row r="231" s="278" customFormat="1" ht="15" spans="1:7">
      <c r="A231" s="301" t="s">
        <v>378</v>
      </c>
      <c r="B231" s="302" t="s">
        <v>379</v>
      </c>
      <c r="C231" s="303">
        <v>768</v>
      </c>
      <c r="D231" s="304">
        <v>300</v>
      </c>
      <c r="E231" s="305">
        <v>355</v>
      </c>
      <c r="F231" s="297">
        <f t="shared" si="12"/>
        <v>46.2</v>
      </c>
      <c r="G231" s="297">
        <f t="shared" si="13"/>
        <v>118.3</v>
      </c>
    </row>
    <row r="232" s="278" customFormat="1" ht="14.25" spans="1:7">
      <c r="A232" s="298" t="s">
        <v>380</v>
      </c>
      <c r="B232" s="299" t="s">
        <v>381</v>
      </c>
      <c r="C232" s="300">
        <f>SUM(C233:C238)</f>
        <v>796</v>
      </c>
      <c r="D232" s="300">
        <f>SUM(D233:D238)</f>
        <v>350</v>
      </c>
      <c r="E232" s="300">
        <f>SUM(E233:E238)</f>
        <v>642</v>
      </c>
      <c r="F232" s="297">
        <f t="shared" si="12"/>
        <v>80.7</v>
      </c>
      <c r="G232" s="297">
        <f t="shared" si="13"/>
        <v>183.4</v>
      </c>
    </row>
    <row r="233" s="278" customFormat="1" ht="15" spans="1:7">
      <c r="A233" s="321" t="s">
        <v>382</v>
      </c>
      <c r="B233" s="322" t="s">
        <v>33</v>
      </c>
      <c r="C233" s="323">
        <v>332</v>
      </c>
      <c r="D233" s="304">
        <v>200</v>
      </c>
      <c r="E233" s="305">
        <v>210</v>
      </c>
      <c r="F233" s="297">
        <f t="shared" si="12"/>
        <v>63.3</v>
      </c>
      <c r="G233" s="297">
        <f t="shared" si="13"/>
        <v>105</v>
      </c>
    </row>
    <row r="234" s="278" customFormat="1" ht="15" spans="1:7">
      <c r="A234" s="321" t="s">
        <v>383</v>
      </c>
      <c r="B234" s="322" t="s">
        <v>35</v>
      </c>
      <c r="C234" s="323"/>
      <c r="D234" s="304"/>
      <c r="E234" s="305">
        <v>400</v>
      </c>
      <c r="F234" s="297" t="str">
        <f t="shared" si="12"/>
        <v/>
      </c>
      <c r="G234" s="297" t="str">
        <f t="shared" si="13"/>
        <v/>
      </c>
    </row>
    <row r="235" s="278" customFormat="1" ht="15" spans="1:7">
      <c r="A235" s="321" t="s">
        <v>384</v>
      </c>
      <c r="B235" s="322" t="s">
        <v>37</v>
      </c>
      <c r="C235" s="323">
        <v>58</v>
      </c>
      <c r="D235" s="304">
        <v>20</v>
      </c>
      <c r="E235" s="305">
        <v>10</v>
      </c>
      <c r="F235" s="297">
        <f t="shared" si="12"/>
        <v>17.2</v>
      </c>
      <c r="G235" s="297">
        <f t="shared" si="13"/>
        <v>50</v>
      </c>
    </row>
    <row r="236" s="278" customFormat="1" ht="15" spans="1:7">
      <c r="A236" s="321" t="s">
        <v>385</v>
      </c>
      <c r="B236" s="322" t="s">
        <v>386</v>
      </c>
      <c r="C236" s="323">
        <v>369</v>
      </c>
      <c r="D236" s="304">
        <v>100</v>
      </c>
      <c r="E236" s="305">
        <v>15</v>
      </c>
      <c r="F236" s="297">
        <f t="shared" si="12"/>
        <v>4.1</v>
      </c>
      <c r="G236" s="297">
        <f t="shared" si="13"/>
        <v>15</v>
      </c>
    </row>
    <row r="237" s="278" customFormat="1" ht="15" spans="1:7">
      <c r="A237" s="321" t="s">
        <v>387</v>
      </c>
      <c r="B237" s="322" t="s">
        <v>51</v>
      </c>
      <c r="C237" s="323"/>
      <c r="D237" s="304"/>
      <c r="E237" s="305"/>
      <c r="F237" s="297"/>
      <c r="G237" s="297"/>
    </row>
    <row r="238" s="278" customFormat="1" ht="15" spans="1:7">
      <c r="A238" s="321" t="s">
        <v>388</v>
      </c>
      <c r="B238" s="322" t="s">
        <v>389</v>
      </c>
      <c r="C238" s="323">
        <v>37</v>
      </c>
      <c r="D238" s="304">
        <v>30</v>
      </c>
      <c r="E238" s="305">
        <v>7</v>
      </c>
      <c r="F238" s="297">
        <f>IF(C238=0,"",ROUND(E238/C238*100,1))</f>
        <v>18.9</v>
      </c>
      <c r="G238" s="297">
        <f>IF(D238=0,"",ROUND(E238/D238*100,1))</f>
        <v>23.3</v>
      </c>
    </row>
    <row r="239" s="278" customFormat="1" ht="14.25" spans="1:7">
      <c r="A239" s="298" t="s">
        <v>390</v>
      </c>
      <c r="B239" s="299" t="s">
        <v>391</v>
      </c>
      <c r="C239" s="300">
        <f>SUM(C240:C241)</f>
        <v>0</v>
      </c>
      <c r="D239" s="314"/>
      <c r="E239" s="300"/>
      <c r="F239" s="297" t="str">
        <f t="shared" ref="F239:F268" si="14">IF(C239=0,"",ROUND(E239/C239*100,1))</f>
        <v/>
      </c>
      <c r="G239" s="297" t="str">
        <f t="shared" ref="G239:G268" si="15">IF(D239=0,"",ROUND(E239/D239*100,1))</f>
        <v/>
      </c>
    </row>
    <row r="240" s="278" customFormat="1" ht="14.25" spans="1:7">
      <c r="A240" s="301" t="s">
        <v>392</v>
      </c>
      <c r="B240" s="306" t="s">
        <v>393</v>
      </c>
      <c r="C240" s="303"/>
      <c r="D240" s="315"/>
      <c r="E240" s="303"/>
      <c r="F240" s="297" t="str">
        <f t="shared" si="14"/>
        <v/>
      </c>
      <c r="G240" s="297" t="str">
        <f t="shared" si="15"/>
        <v/>
      </c>
    </row>
    <row r="241" s="278" customFormat="1" ht="14.25" spans="1:7">
      <c r="A241" s="301" t="s">
        <v>394</v>
      </c>
      <c r="B241" s="306" t="s">
        <v>395</v>
      </c>
      <c r="C241" s="303"/>
      <c r="D241" s="315"/>
      <c r="E241" s="303"/>
      <c r="F241" s="297" t="str">
        <f t="shared" si="14"/>
        <v/>
      </c>
      <c r="G241" s="297" t="str">
        <f t="shared" si="15"/>
        <v/>
      </c>
    </row>
    <row r="242" s="278" customFormat="1" ht="14.25" spans="1:7">
      <c r="A242" s="295" t="s">
        <v>396</v>
      </c>
      <c r="B242" s="296" t="s">
        <v>397</v>
      </c>
      <c r="C242" s="324">
        <f>SUM(C243,C248,C250)</f>
        <v>0</v>
      </c>
      <c r="D242" s="325">
        <f>SUM(D243,D248,D250)</f>
        <v>0</v>
      </c>
      <c r="E242" s="324"/>
      <c r="F242" s="297" t="str">
        <f t="shared" si="14"/>
        <v/>
      </c>
      <c r="G242" s="297" t="str">
        <f t="shared" si="15"/>
        <v/>
      </c>
    </row>
    <row r="243" s="278" customFormat="1" ht="14.25" spans="1:7">
      <c r="A243" s="298" t="s">
        <v>398</v>
      </c>
      <c r="B243" s="299" t="s">
        <v>399</v>
      </c>
      <c r="C243" s="300">
        <f>SUM(C244:C247)</f>
        <v>0</v>
      </c>
      <c r="D243" s="314">
        <f>SUM(D244:D247)</f>
        <v>0</v>
      </c>
      <c r="E243" s="300"/>
      <c r="F243" s="297" t="str">
        <f t="shared" si="14"/>
        <v/>
      </c>
      <c r="G243" s="297" t="str">
        <f t="shared" si="15"/>
        <v/>
      </c>
    </row>
    <row r="244" s="278" customFormat="1" ht="14.25" spans="1:7">
      <c r="A244" s="301" t="s">
        <v>400</v>
      </c>
      <c r="B244" s="302" t="s">
        <v>401</v>
      </c>
      <c r="C244" s="303"/>
      <c r="D244" s="315"/>
      <c r="E244" s="303"/>
      <c r="F244" s="297" t="str">
        <f t="shared" si="14"/>
        <v/>
      </c>
      <c r="G244" s="297" t="str">
        <f t="shared" si="15"/>
        <v/>
      </c>
    </row>
    <row r="245" s="278" customFormat="1" ht="14.25" spans="1:7">
      <c r="A245" s="301" t="s">
        <v>402</v>
      </c>
      <c r="B245" s="302" t="s">
        <v>403</v>
      </c>
      <c r="C245" s="303"/>
      <c r="D245" s="315"/>
      <c r="E245" s="303"/>
      <c r="F245" s="297" t="str">
        <f t="shared" si="14"/>
        <v/>
      </c>
      <c r="G245" s="297" t="str">
        <f t="shared" si="15"/>
        <v/>
      </c>
    </row>
    <row r="246" s="278" customFormat="1" ht="14.25" spans="1:7">
      <c r="A246" s="301" t="s">
        <v>404</v>
      </c>
      <c r="B246" s="302" t="s">
        <v>405</v>
      </c>
      <c r="C246" s="303"/>
      <c r="D246" s="315"/>
      <c r="E246" s="303"/>
      <c r="F246" s="297" t="str">
        <f t="shared" si="14"/>
        <v/>
      </c>
      <c r="G246" s="297" t="str">
        <f t="shared" si="15"/>
        <v/>
      </c>
    </row>
    <row r="247" s="278" customFormat="1" ht="14.25" spans="1:7">
      <c r="A247" s="301" t="s">
        <v>406</v>
      </c>
      <c r="B247" s="302" t="s">
        <v>407</v>
      </c>
      <c r="C247" s="303"/>
      <c r="D247" s="315"/>
      <c r="E247" s="303"/>
      <c r="F247" s="297" t="str">
        <f t="shared" si="14"/>
        <v/>
      </c>
      <c r="G247" s="297" t="str">
        <f t="shared" si="15"/>
        <v/>
      </c>
    </row>
    <row r="248" s="278" customFormat="1" ht="14.25" spans="1:7">
      <c r="A248" s="298" t="s">
        <v>408</v>
      </c>
      <c r="B248" s="299" t="s">
        <v>409</v>
      </c>
      <c r="C248" s="300">
        <f>SUM(C249)</f>
        <v>0</v>
      </c>
      <c r="D248" s="314">
        <f>SUM(D249)</f>
        <v>0</v>
      </c>
      <c r="E248" s="300"/>
      <c r="F248" s="297" t="str">
        <f t="shared" si="14"/>
        <v/>
      </c>
      <c r="G248" s="297" t="str">
        <f t="shared" si="15"/>
        <v/>
      </c>
    </row>
    <row r="249" s="278" customFormat="1" ht="14.25" spans="1:7">
      <c r="A249" s="301" t="s">
        <v>410</v>
      </c>
      <c r="B249" s="302" t="s">
        <v>411</v>
      </c>
      <c r="C249" s="303"/>
      <c r="D249" s="315"/>
      <c r="E249" s="303"/>
      <c r="F249" s="297" t="str">
        <f t="shared" si="14"/>
        <v/>
      </c>
      <c r="G249" s="297" t="str">
        <f t="shared" si="15"/>
        <v/>
      </c>
    </row>
    <row r="250" s="278" customFormat="1" ht="14.25" spans="1:7">
      <c r="A250" s="298" t="s">
        <v>412</v>
      </c>
      <c r="B250" s="299" t="s">
        <v>413</v>
      </c>
      <c r="C250" s="300">
        <f>SUM(C251)</f>
        <v>0</v>
      </c>
      <c r="D250" s="314">
        <f>SUM(D251)</f>
        <v>0</v>
      </c>
      <c r="E250" s="300"/>
      <c r="F250" s="297" t="str">
        <f t="shared" si="14"/>
        <v/>
      </c>
      <c r="G250" s="297" t="str">
        <f t="shared" si="15"/>
        <v/>
      </c>
    </row>
    <row r="251" s="278" customFormat="1" ht="14.25" spans="1:7">
      <c r="A251" s="301" t="s">
        <v>414</v>
      </c>
      <c r="B251" s="302" t="s">
        <v>415</v>
      </c>
      <c r="C251" s="303"/>
      <c r="D251" s="315"/>
      <c r="E251" s="303"/>
      <c r="F251" s="297" t="str">
        <f t="shared" si="14"/>
        <v/>
      </c>
      <c r="G251" s="297" t="str">
        <f t="shared" si="15"/>
        <v/>
      </c>
    </row>
    <row r="252" s="278" customFormat="1" ht="14.25" spans="1:7">
      <c r="A252" s="295" t="s">
        <v>416</v>
      </c>
      <c r="B252" s="296" t="s">
        <v>417</v>
      </c>
      <c r="C252" s="324">
        <f>SUM(C253,C257,C259,C261,C269)</f>
        <v>52</v>
      </c>
      <c r="D252" s="325">
        <f>SUM(D253,D257,D259,D261,D269)</f>
        <v>87</v>
      </c>
      <c r="E252" s="324">
        <f>SUM(E253,E257,E259,E261,E269)</f>
        <v>54</v>
      </c>
      <c r="F252" s="297">
        <f t="shared" si="14"/>
        <v>103.8</v>
      </c>
      <c r="G252" s="297">
        <f t="shared" si="15"/>
        <v>62.1</v>
      </c>
    </row>
    <row r="253" s="278" customFormat="1" ht="14.25" spans="1:7">
      <c r="A253" s="298" t="s">
        <v>418</v>
      </c>
      <c r="B253" s="313" t="s">
        <v>419</v>
      </c>
      <c r="C253" s="300">
        <f>SUM(C254:C256)</f>
        <v>0</v>
      </c>
      <c r="D253" s="314">
        <f>SUM(D254:D256)</f>
        <v>0</v>
      </c>
      <c r="E253" s="300"/>
      <c r="F253" s="297" t="str">
        <f t="shared" si="14"/>
        <v/>
      </c>
      <c r="G253" s="297" t="str">
        <f t="shared" si="15"/>
        <v/>
      </c>
    </row>
    <row r="254" s="278" customFormat="1" ht="14.25" spans="1:7">
      <c r="A254" s="301" t="s">
        <v>420</v>
      </c>
      <c r="B254" s="307" t="s">
        <v>421</v>
      </c>
      <c r="C254" s="303"/>
      <c r="D254" s="315"/>
      <c r="E254" s="303"/>
      <c r="F254" s="297" t="str">
        <f t="shared" si="14"/>
        <v/>
      </c>
      <c r="G254" s="297" t="str">
        <f t="shared" si="15"/>
        <v/>
      </c>
    </row>
    <row r="255" s="278" customFormat="1" ht="14.25" spans="1:7">
      <c r="A255" s="301" t="s">
        <v>422</v>
      </c>
      <c r="B255" s="307" t="s">
        <v>423</v>
      </c>
      <c r="C255" s="303"/>
      <c r="D255" s="315"/>
      <c r="E255" s="303"/>
      <c r="F255" s="297" t="str">
        <f t="shared" si="14"/>
        <v/>
      </c>
      <c r="G255" s="297" t="str">
        <f t="shared" si="15"/>
        <v/>
      </c>
    </row>
    <row r="256" s="278" customFormat="1" ht="14.25" spans="1:7">
      <c r="A256" s="301" t="s">
        <v>424</v>
      </c>
      <c r="B256" s="307" t="s">
        <v>425</v>
      </c>
      <c r="C256" s="303"/>
      <c r="D256" s="315"/>
      <c r="E256" s="303"/>
      <c r="F256" s="297" t="str">
        <f t="shared" si="14"/>
        <v/>
      </c>
      <c r="G256" s="297" t="str">
        <f t="shared" si="15"/>
        <v/>
      </c>
    </row>
    <row r="257" s="278" customFormat="1" ht="14.25" spans="1:7">
      <c r="A257" s="298" t="s">
        <v>426</v>
      </c>
      <c r="B257" s="313" t="s">
        <v>427</v>
      </c>
      <c r="C257" s="300">
        <f>SUM(C258)</f>
        <v>0</v>
      </c>
      <c r="D257" s="314">
        <f>SUM(D258)</f>
        <v>0</v>
      </c>
      <c r="E257" s="300"/>
      <c r="F257" s="297" t="str">
        <f t="shared" si="14"/>
        <v/>
      </c>
      <c r="G257" s="297" t="str">
        <f t="shared" si="15"/>
        <v/>
      </c>
    </row>
    <row r="258" s="278" customFormat="1" ht="14.25" spans="1:7">
      <c r="A258" s="301" t="s">
        <v>428</v>
      </c>
      <c r="B258" s="307" t="s">
        <v>429</v>
      </c>
      <c r="C258" s="303"/>
      <c r="D258" s="315"/>
      <c r="E258" s="303"/>
      <c r="F258" s="297" t="str">
        <f t="shared" si="14"/>
        <v/>
      </c>
      <c r="G258" s="297" t="str">
        <f t="shared" si="15"/>
        <v/>
      </c>
    </row>
    <row r="259" s="278" customFormat="1" ht="14.25" spans="1:7">
      <c r="A259" s="298" t="s">
        <v>430</v>
      </c>
      <c r="B259" s="313" t="s">
        <v>431</v>
      </c>
      <c r="C259" s="300">
        <f>SUM(C260)</f>
        <v>0</v>
      </c>
      <c r="D259" s="314">
        <f>SUM(D260)</f>
        <v>0</v>
      </c>
      <c r="E259" s="300"/>
      <c r="F259" s="297" t="str">
        <f t="shared" si="14"/>
        <v/>
      </c>
      <c r="G259" s="297" t="str">
        <f t="shared" si="15"/>
        <v/>
      </c>
    </row>
    <row r="260" s="278" customFormat="1" ht="14.25" spans="1:7">
      <c r="A260" s="301" t="s">
        <v>432</v>
      </c>
      <c r="B260" s="307" t="s">
        <v>433</v>
      </c>
      <c r="C260" s="303"/>
      <c r="D260" s="315"/>
      <c r="E260" s="303"/>
      <c r="F260" s="297" t="str">
        <f t="shared" si="14"/>
        <v/>
      </c>
      <c r="G260" s="297" t="str">
        <f t="shared" si="15"/>
        <v/>
      </c>
    </row>
    <row r="261" s="278" customFormat="1" ht="14.25" spans="1:7">
      <c r="A261" s="298" t="s">
        <v>434</v>
      </c>
      <c r="B261" s="309" t="s">
        <v>435</v>
      </c>
      <c r="C261" s="300">
        <f>SUM(C262:C268)</f>
        <v>52</v>
      </c>
      <c r="D261" s="314">
        <f>SUM(D262:D268)</f>
        <v>37</v>
      </c>
      <c r="E261" s="300">
        <f>SUM(E262:E268)</f>
        <v>54</v>
      </c>
      <c r="F261" s="297">
        <f t="shared" si="14"/>
        <v>103.8</v>
      </c>
      <c r="G261" s="297">
        <f t="shared" si="15"/>
        <v>145.9</v>
      </c>
    </row>
    <row r="262" s="278" customFormat="1" ht="15" spans="1:7">
      <c r="A262" s="301" t="s">
        <v>436</v>
      </c>
      <c r="B262" s="306" t="s">
        <v>437</v>
      </c>
      <c r="C262" s="304"/>
      <c r="D262" s="304"/>
      <c r="E262" s="303"/>
      <c r="F262" s="297" t="str">
        <f t="shared" si="14"/>
        <v/>
      </c>
      <c r="G262" s="297" t="str">
        <f t="shared" si="15"/>
        <v/>
      </c>
    </row>
    <row r="263" s="278" customFormat="1" ht="15" spans="1:7">
      <c r="A263" s="301" t="s">
        <v>438</v>
      </c>
      <c r="B263" s="302" t="s">
        <v>439</v>
      </c>
      <c r="C263" s="304"/>
      <c r="D263" s="304"/>
      <c r="E263" s="303"/>
      <c r="F263" s="297" t="str">
        <f t="shared" si="14"/>
        <v/>
      </c>
      <c r="G263" s="297" t="str">
        <f t="shared" si="15"/>
        <v/>
      </c>
    </row>
    <row r="264" s="278" customFormat="1" ht="15" spans="1:7">
      <c r="A264" s="301" t="s">
        <v>440</v>
      </c>
      <c r="B264" s="302" t="s">
        <v>441</v>
      </c>
      <c r="C264" s="304"/>
      <c r="D264" s="304"/>
      <c r="E264" s="303"/>
      <c r="F264" s="297" t="str">
        <f t="shared" si="14"/>
        <v/>
      </c>
      <c r="G264" s="297" t="str">
        <f t="shared" si="15"/>
        <v/>
      </c>
    </row>
    <row r="265" s="278" customFormat="1" ht="15" spans="1:7">
      <c r="A265" s="301" t="s">
        <v>442</v>
      </c>
      <c r="B265" s="302" t="s">
        <v>443</v>
      </c>
      <c r="C265" s="304"/>
      <c r="D265" s="304"/>
      <c r="E265" s="303"/>
      <c r="F265" s="297" t="str">
        <f t="shared" si="14"/>
        <v/>
      </c>
      <c r="G265" s="297" t="str">
        <f t="shared" si="15"/>
        <v/>
      </c>
    </row>
    <row r="266" s="278" customFormat="1" ht="15" spans="1:7">
      <c r="A266" s="301" t="s">
        <v>444</v>
      </c>
      <c r="B266" s="306" t="s">
        <v>445</v>
      </c>
      <c r="C266" s="304">
        <v>52</v>
      </c>
      <c r="D266" s="304">
        <v>37</v>
      </c>
      <c r="E266" s="304"/>
      <c r="F266" s="297">
        <f t="shared" si="14"/>
        <v>0</v>
      </c>
      <c r="G266" s="297">
        <f t="shared" si="15"/>
        <v>0</v>
      </c>
    </row>
    <row r="267" s="278" customFormat="1" ht="15" spans="1:7">
      <c r="A267" s="301" t="s">
        <v>446</v>
      </c>
      <c r="B267" s="306" t="s">
        <v>447</v>
      </c>
      <c r="C267" s="304"/>
      <c r="D267" s="304"/>
      <c r="E267" s="304"/>
      <c r="F267" s="297" t="str">
        <f t="shared" si="14"/>
        <v/>
      </c>
      <c r="G267" s="297" t="str">
        <f t="shared" si="15"/>
        <v/>
      </c>
    </row>
    <row r="268" s="278" customFormat="1" ht="15" spans="1:7">
      <c r="A268" s="301" t="s">
        <v>448</v>
      </c>
      <c r="B268" s="306" t="s">
        <v>449</v>
      </c>
      <c r="C268" s="304"/>
      <c r="D268" s="304"/>
      <c r="E268" s="304">
        <v>54</v>
      </c>
      <c r="F268" s="297" t="str">
        <f t="shared" si="14"/>
        <v/>
      </c>
      <c r="G268" s="297" t="str">
        <f t="shared" si="15"/>
        <v/>
      </c>
    </row>
    <row r="269" s="278" customFormat="1" ht="14.25" spans="1:7">
      <c r="A269" s="298" t="s">
        <v>450</v>
      </c>
      <c r="B269" s="309" t="s">
        <v>451</v>
      </c>
      <c r="C269" s="300">
        <f>SUM(C270)</f>
        <v>0</v>
      </c>
      <c r="D269" s="314">
        <f>SUM(D270)</f>
        <v>50</v>
      </c>
      <c r="E269" s="300"/>
      <c r="F269" s="297" t="str">
        <f t="shared" ref="F269:F332" si="16">IF(C269=0,"",ROUND(E269/C269*100,1))</f>
        <v/>
      </c>
      <c r="G269" s="297">
        <f t="shared" ref="G269:G332" si="17">IF(D269=0,"",ROUND(E269/D269*100,1))</f>
        <v>0</v>
      </c>
    </row>
    <row r="270" s="278" customFormat="1" ht="14.25" spans="1:7">
      <c r="A270" s="321" t="s">
        <v>452</v>
      </c>
      <c r="B270" s="306" t="s">
        <v>453</v>
      </c>
      <c r="C270" s="303"/>
      <c r="D270" s="315">
        <v>50</v>
      </c>
      <c r="E270" s="303"/>
      <c r="F270" s="297" t="str">
        <f t="shared" si="16"/>
        <v/>
      </c>
      <c r="G270" s="297">
        <f t="shared" si="17"/>
        <v>0</v>
      </c>
    </row>
    <row r="271" s="278" customFormat="1" ht="14.25" spans="1:7">
      <c r="A271" s="295" t="s">
        <v>454</v>
      </c>
      <c r="B271" s="296" t="s">
        <v>455</v>
      </c>
      <c r="C271" s="324">
        <f>SUM(C272,C275,C286,C293,C301,C310,C324,C334,C344,C352,C358)</f>
        <v>14133</v>
      </c>
      <c r="D271" s="325">
        <f>SUM(D272,D275,D286,D293,D301,D310,D324,D334,D344,D352,D358)</f>
        <v>10970</v>
      </c>
      <c r="E271" s="324">
        <f>SUM(E272,E275,E286,E293,E301,E310,E324,E334,E344,E352,E358)</f>
        <v>12507</v>
      </c>
      <c r="F271" s="297">
        <f t="shared" si="16"/>
        <v>88.5</v>
      </c>
      <c r="G271" s="297">
        <f t="shared" si="17"/>
        <v>114</v>
      </c>
    </row>
    <row r="272" s="278" customFormat="1" ht="14.25" spans="1:7">
      <c r="A272" s="298" t="s">
        <v>456</v>
      </c>
      <c r="B272" s="299" t="s">
        <v>457</v>
      </c>
      <c r="C272" s="300">
        <f>SUM(C273:C274)</f>
        <v>0</v>
      </c>
      <c r="D272" s="300">
        <v>0</v>
      </c>
      <c r="E272" s="300"/>
      <c r="F272" s="297" t="str">
        <f t="shared" si="16"/>
        <v/>
      </c>
      <c r="G272" s="297" t="str">
        <f t="shared" si="17"/>
        <v/>
      </c>
    </row>
    <row r="273" s="278" customFormat="1" ht="14.25" spans="1:7">
      <c r="A273" s="301" t="s">
        <v>458</v>
      </c>
      <c r="B273" s="302" t="s">
        <v>459</v>
      </c>
      <c r="C273" s="303"/>
      <c r="D273" s="303">
        <v>0</v>
      </c>
      <c r="E273" s="303"/>
      <c r="F273" s="297" t="str">
        <f t="shared" si="16"/>
        <v/>
      </c>
      <c r="G273" s="297" t="str">
        <f t="shared" si="17"/>
        <v/>
      </c>
    </row>
    <row r="274" s="278" customFormat="1" ht="14.25" spans="1:7">
      <c r="A274" s="301" t="s">
        <v>460</v>
      </c>
      <c r="B274" s="306" t="s">
        <v>461</v>
      </c>
      <c r="C274" s="303"/>
      <c r="D274" s="303">
        <v>0</v>
      </c>
      <c r="E274" s="303"/>
      <c r="F274" s="297" t="str">
        <f t="shared" si="16"/>
        <v/>
      </c>
      <c r="G274" s="297" t="str">
        <f t="shared" si="17"/>
        <v/>
      </c>
    </row>
    <row r="275" s="278" customFormat="1" ht="14.25" spans="1:7">
      <c r="A275" s="298" t="s">
        <v>462</v>
      </c>
      <c r="B275" s="309" t="s">
        <v>463</v>
      </c>
      <c r="C275" s="300">
        <f>SUM(C276:C285)</f>
        <v>13310</v>
      </c>
      <c r="D275" s="300">
        <f>SUM(D276:D285)</f>
        <v>10670</v>
      </c>
      <c r="E275" s="300">
        <f>SUM(E276:E285)</f>
        <v>11460</v>
      </c>
      <c r="F275" s="297">
        <f t="shared" si="16"/>
        <v>86.1</v>
      </c>
      <c r="G275" s="297">
        <f t="shared" si="17"/>
        <v>107.4</v>
      </c>
    </row>
    <row r="276" s="278" customFormat="1" ht="15" spans="1:7">
      <c r="A276" s="301" t="s">
        <v>464</v>
      </c>
      <c r="B276" s="306" t="s">
        <v>33</v>
      </c>
      <c r="C276" s="303">
        <v>4988</v>
      </c>
      <c r="D276" s="304">
        <v>4070</v>
      </c>
      <c r="E276" s="305">
        <v>4871</v>
      </c>
      <c r="F276" s="297">
        <f t="shared" si="16"/>
        <v>97.7</v>
      </c>
      <c r="G276" s="297">
        <f t="shared" si="17"/>
        <v>119.7</v>
      </c>
    </row>
    <row r="277" s="278" customFormat="1" ht="15" spans="1:7">
      <c r="A277" s="301" t="s">
        <v>465</v>
      </c>
      <c r="B277" s="306" t="s">
        <v>35</v>
      </c>
      <c r="C277" s="303">
        <v>5211</v>
      </c>
      <c r="D277" s="304">
        <v>4400</v>
      </c>
      <c r="E277" s="305">
        <v>4283</v>
      </c>
      <c r="F277" s="297">
        <f t="shared" si="16"/>
        <v>82.2</v>
      </c>
      <c r="G277" s="297">
        <f t="shared" si="17"/>
        <v>97.3</v>
      </c>
    </row>
    <row r="278" s="278" customFormat="1" ht="15" spans="1:7">
      <c r="A278" s="301" t="s">
        <v>466</v>
      </c>
      <c r="B278" s="306" t="s">
        <v>37</v>
      </c>
      <c r="C278" s="303"/>
      <c r="D278" s="304"/>
      <c r="E278" s="305"/>
      <c r="F278" s="297" t="str">
        <f t="shared" si="16"/>
        <v/>
      </c>
      <c r="G278" s="297" t="str">
        <f t="shared" si="17"/>
        <v/>
      </c>
    </row>
    <row r="279" s="278" customFormat="1" ht="15" spans="1:7">
      <c r="A279" s="301" t="s">
        <v>467</v>
      </c>
      <c r="B279" s="306" t="s">
        <v>134</v>
      </c>
      <c r="C279" s="303"/>
      <c r="D279" s="304"/>
      <c r="E279" s="305"/>
      <c r="F279" s="297" t="str">
        <f t="shared" si="16"/>
        <v/>
      </c>
      <c r="G279" s="297" t="str">
        <f t="shared" si="17"/>
        <v/>
      </c>
    </row>
    <row r="280" s="278" customFormat="1" ht="15" spans="1:7">
      <c r="A280" s="301" t="s">
        <v>468</v>
      </c>
      <c r="B280" s="306" t="s">
        <v>469</v>
      </c>
      <c r="C280" s="303">
        <v>300</v>
      </c>
      <c r="D280" s="304">
        <v>200</v>
      </c>
      <c r="E280" s="305"/>
      <c r="F280" s="297">
        <f t="shared" si="16"/>
        <v>0</v>
      </c>
      <c r="G280" s="297">
        <f t="shared" si="17"/>
        <v>0</v>
      </c>
    </row>
    <row r="281" s="278" customFormat="1" ht="15" spans="1:7">
      <c r="A281" s="301" t="s">
        <v>470</v>
      </c>
      <c r="B281" s="306" t="s">
        <v>471</v>
      </c>
      <c r="C281" s="303"/>
      <c r="D281" s="304"/>
      <c r="E281" s="305"/>
      <c r="F281" s="297" t="str">
        <f t="shared" si="16"/>
        <v/>
      </c>
      <c r="G281" s="297" t="str">
        <f t="shared" si="17"/>
        <v/>
      </c>
    </row>
    <row r="282" s="278" customFormat="1" ht="15" spans="1:7">
      <c r="A282" s="301" t="s">
        <v>472</v>
      </c>
      <c r="B282" s="306" t="s">
        <v>473</v>
      </c>
      <c r="C282" s="303"/>
      <c r="D282" s="304"/>
      <c r="E282" s="305"/>
      <c r="F282" s="297" t="str">
        <f t="shared" si="16"/>
        <v/>
      </c>
      <c r="G282" s="297" t="str">
        <f t="shared" si="17"/>
        <v/>
      </c>
    </row>
    <row r="283" s="278" customFormat="1" ht="15" spans="1:7">
      <c r="A283" s="301" t="s">
        <v>474</v>
      </c>
      <c r="B283" s="306" t="s">
        <v>475</v>
      </c>
      <c r="C283" s="303"/>
      <c r="D283" s="304"/>
      <c r="E283" s="305"/>
      <c r="F283" s="297" t="str">
        <f t="shared" si="16"/>
        <v/>
      </c>
      <c r="G283" s="297" t="str">
        <f t="shared" si="17"/>
        <v/>
      </c>
    </row>
    <row r="284" s="278" customFormat="1" ht="15" spans="1:7">
      <c r="A284" s="301" t="s">
        <v>476</v>
      </c>
      <c r="B284" s="306" t="s">
        <v>51</v>
      </c>
      <c r="C284" s="303">
        <v>799</v>
      </c>
      <c r="D284" s="304">
        <v>500</v>
      </c>
      <c r="E284" s="305"/>
      <c r="F284" s="297">
        <f t="shared" si="16"/>
        <v>0</v>
      </c>
      <c r="G284" s="297">
        <f t="shared" si="17"/>
        <v>0</v>
      </c>
    </row>
    <row r="285" s="278" customFormat="1" ht="15" spans="1:7">
      <c r="A285" s="301" t="s">
        <v>477</v>
      </c>
      <c r="B285" s="306" t="s">
        <v>478</v>
      </c>
      <c r="C285" s="303">
        <v>2012</v>
      </c>
      <c r="D285" s="304">
        <v>1500</v>
      </c>
      <c r="E285" s="305">
        <v>2306</v>
      </c>
      <c r="F285" s="297">
        <f t="shared" si="16"/>
        <v>114.6</v>
      </c>
      <c r="G285" s="297">
        <f t="shared" si="17"/>
        <v>153.7</v>
      </c>
    </row>
    <row r="286" s="278" customFormat="1" ht="14.25" spans="1:7">
      <c r="A286" s="298" t="s">
        <v>479</v>
      </c>
      <c r="B286" s="299" t="s">
        <v>480</v>
      </c>
      <c r="C286" s="300">
        <f>SUM(C287:C292)</f>
        <v>0</v>
      </c>
      <c r="D286" s="300">
        <f>SUM(D287:D292)</f>
        <v>0</v>
      </c>
      <c r="E286" s="300"/>
      <c r="F286" s="297" t="str">
        <f t="shared" si="16"/>
        <v/>
      </c>
      <c r="G286" s="297" t="str">
        <f t="shared" si="17"/>
        <v/>
      </c>
    </row>
    <row r="287" s="278" customFormat="1" ht="14.25" spans="1:7">
      <c r="A287" s="301" t="s">
        <v>481</v>
      </c>
      <c r="B287" s="302" t="s">
        <v>33</v>
      </c>
      <c r="C287" s="303"/>
      <c r="D287" s="303"/>
      <c r="E287" s="303"/>
      <c r="F287" s="297" t="str">
        <f t="shared" si="16"/>
        <v/>
      </c>
      <c r="G287" s="297" t="str">
        <f t="shared" si="17"/>
        <v/>
      </c>
    </row>
    <row r="288" s="278" customFormat="1" ht="14.25" spans="1:7">
      <c r="A288" s="301" t="s">
        <v>482</v>
      </c>
      <c r="B288" s="302" t="s">
        <v>35</v>
      </c>
      <c r="C288" s="303"/>
      <c r="D288" s="303"/>
      <c r="E288" s="303"/>
      <c r="F288" s="297" t="str">
        <f t="shared" si="16"/>
        <v/>
      </c>
      <c r="G288" s="297" t="str">
        <f t="shared" si="17"/>
        <v/>
      </c>
    </row>
    <row r="289" s="278" customFormat="1" ht="14.25" spans="1:7">
      <c r="A289" s="301" t="s">
        <v>483</v>
      </c>
      <c r="B289" s="306" t="s">
        <v>37</v>
      </c>
      <c r="C289" s="303"/>
      <c r="D289" s="303"/>
      <c r="E289" s="303"/>
      <c r="F289" s="297" t="str">
        <f t="shared" si="16"/>
        <v/>
      </c>
      <c r="G289" s="297" t="str">
        <f t="shared" si="17"/>
        <v/>
      </c>
    </row>
    <row r="290" s="278" customFormat="1" ht="14.25" spans="1:7">
      <c r="A290" s="301" t="s">
        <v>484</v>
      </c>
      <c r="B290" s="306" t="s">
        <v>485</v>
      </c>
      <c r="C290" s="303"/>
      <c r="D290" s="303"/>
      <c r="E290" s="303"/>
      <c r="F290" s="297" t="str">
        <f t="shared" si="16"/>
        <v/>
      </c>
      <c r="G290" s="297" t="str">
        <f t="shared" si="17"/>
        <v/>
      </c>
    </row>
    <row r="291" s="278" customFormat="1" ht="14.25" spans="1:7">
      <c r="A291" s="301" t="s">
        <v>486</v>
      </c>
      <c r="B291" s="306" t="s">
        <v>51</v>
      </c>
      <c r="C291" s="303"/>
      <c r="D291" s="303"/>
      <c r="E291" s="303"/>
      <c r="F291" s="297" t="str">
        <f t="shared" si="16"/>
        <v/>
      </c>
      <c r="G291" s="297" t="str">
        <f t="shared" si="17"/>
        <v/>
      </c>
    </row>
    <row r="292" s="278" customFormat="1" ht="14.25" spans="1:7">
      <c r="A292" s="301" t="s">
        <v>487</v>
      </c>
      <c r="B292" s="307" t="s">
        <v>488</v>
      </c>
      <c r="C292" s="303"/>
      <c r="D292" s="303"/>
      <c r="E292" s="303"/>
      <c r="F292" s="297" t="str">
        <f t="shared" si="16"/>
        <v/>
      </c>
      <c r="G292" s="297" t="str">
        <f t="shared" si="17"/>
        <v/>
      </c>
    </row>
    <row r="293" s="278" customFormat="1" ht="14.25" spans="1:7">
      <c r="A293" s="298" t="s">
        <v>489</v>
      </c>
      <c r="B293" s="310" t="s">
        <v>490</v>
      </c>
      <c r="C293" s="300">
        <f>SUM(C294:C300)</f>
        <v>0</v>
      </c>
      <c r="D293" s="300">
        <f>SUM(D294:D300)</f>
        <v>0</v>
      </c>
      <c r="E293" s="300"/>
      <c r="F293" s="297" t="str">
        <f t="shared" si="16"/>
        <v/>
      </c>
      <c r="G293" s="297" t="str">
        <f t="shared" si="17"/>
        <v/>
      </c>
    </row>
    <row r="294" s="278" customFormat="1" ht="14.25" spans="1:7">
      <c r="A294" s="301" t="s">
        <v>491</v>
      </c>
      <c r="B294" s="302" t="s">
        <v>33</v>
      </c>
      <c r="C294" s="303"/>
      <c r="D294" s="303"/>
      <c r="E294" s="303"/>
      <c r="F294" s="297" t="str">
        <f t="shared" si="16"/>
        <v/>
      </c>
      <c r="G294" s="297" t="str">
        <f t="shared" si="17"/>
        <v/>
      </c>
    </row>
    <row r="295" s="278" customFormat="1" ht="14.25" spans="1:7">
      <c r="A295" s="301" t="s">
        <v>492</v>
      </c>
      <c r="B295" s="302" t="s">
        <v>35</v>
      </c>
      <c r="C295" s="303"/>
      <c r="D295" s="303"/>
      <c r="E295" s="303"/>
      <c r="F295" s="297" t="str">
        <f t="shared" si="16"/>
        <v/>
      </c>
      <c r="G295" s="297" t="str">
        <f t="shared" si="17"/>
        <v/>
      </c>
    </row>
    <row r="296" s="278" customFormat="1" ht="14.25" spans="1:7">
      <c r="A296" s="301" t="s">
        <v>493</v>
      </c>
      <c r="B296" s="306" t="s">
        <v>37</v>
      </c>
      <c r="C296" s="303"/>
      <c r="D296" s="303"/>
      <c r="E296" s="303"/>
      <c r="F296" s="297" t="str">
        <f t="shared" si="16"/>
        <v/>
      </c>
      <c r="G296" s="297" t="str">
        <f t="shared" si="17"/>
        <v/>
      </c>
    </row>
    <row r="297" s="278" customFormat="1" ht="14.25" spans="1:7">
      <c r="A297" s="301" t="s">
        <v>494</v>
      </c>
      <c r="B297" s="306" t="s">
        <v>495</v>
      </c>
      <c r="C297" s="303"/>
      <c r="D297" s="303"/>
      <c r="E297" s="303"/>
      <c r="F297" s="297" t="str">
        <f t="shared" si="16"/>
        <v/>
      </c>
      <c r="G297" s="297" t="str">
        <f t="shared" si="17"/>
        <v/>
      </c>
    </row>
    <row r="298" s="278" customFormat="1" ht="14.25" spans="1:7">
      <c r="A298" s="301" t="s">
        <v>496</v>
      </c>
      <c r="B298" s="306" t="s">
        <v>497</v>
      </c>
      <c r="C298" s="303"/>
      <c r="D298" s="303"/>
      <c r="E298" s="303"/>
      <c r="F298" s="297" t="str">
        <f t="shared" si="16"/>
        <v/>
      </c>
      <c r="G298" s="297" t="str">
        <f t="shared" si="17"/>
        <v/>
      </c>
    </row>
    <row r="299" s="278" customFormat="1" ht="14.25" spans="1:7">
      <c r="A299" s="301" t="s">
        <v>498</v>
      </c>
      <c r="B299" s="306" t="s">
        <v>51</v>
      </c>
      <c r="C299" s="303"/>
      <c r="D299" s="303"/>
      <c r="E299" s="303"/>
      <c r="F299" s="297" t="str">
        <f t="shared" si="16"/>
        <v/>
      </c>
      <c r="G299" s="297" t="str">
        <f t="shared" si="17"/>
        <v/>
      </c>
    </row>
    <row r="300" s="278" customFormat="1" ht="14.25" spans="1:7">
      <c r="A300" s="301" t="s">
        <v>499</v>
      </c>
      <c r="B300" s="306" t="s">
        <v>500</v>
      </c>
      <c r="C300" s="303"/>
      <c r="D300" s="303"/>
      <c r="E300" s="303"/>
      <c r="F300" s="297" t="str">
        <f t="shared" si="16"/>
        <v/>
      </c>
      <c r="G300" s="297" t="str">
        <f t="shared" si="17"/>
        <v/>
      </c>
    </row>
    <row r="301" s="278" customFormat="1" ht="14.25" spans="1:7">
      <c r="A301" s="298" t="s">
        <v>501</v>
      </c>
      <c r="B301" s="313" t="s">
        <v>502</v>
      </c>
      <c r="C301" s="300">
        <f>SUM(C302:C309)</f>
        <v>0</v>
      </c>
      <c r="D301" s="300">
        <f>SUM(D302:D309)</f>
        <v>0</v>
      </c>
      <c r="E301" s="300"/>
      <c r="F301" s="297" t="str">
        <f t="shared" si="16"/>
        <v/>
      </c>
      <c r="G301" s="297" t="str">
        <f t="shared" si="17"/>
        <v/>
      </c>
    </row>
    <row r="302" s="278" customFormat="1" ht="14.25" spans="1:7">
      <c r="A302" s="301" t="s">
        <v>503</v>
      </c>
      <c r="B302" s="302" t="s">
        <v>33</v>
      </c>
      <c r="C302" s="303"/>
      <c r="D302" s="303"/>
      <c r="E302" s="303"/>
      <c r="F302" s="297" t="str">
        <f t="shared" si="16"/>
        <v/>
      </c>
      <c r="G302" s="297" t="str">
        <f t="shared" si="17"/>
        <v/>
      </c>
    </row>
    <row r="303" s="278" customFormat="1" ht="14.25" spans="1:7">
      <c r="A303" s="301" t="s">
        <v>504</v>
      </c>
      <c r="B303" s="302" t="s">
        <v>35</v>
      </c>
      <c r="C303" s="303"/>
      <c r="D303" s="303"/>
      <c r="E303" s="303"/>
      <c r="F303" s="297" t="str">
        <f t="shared" si="16"/>
        <v/>
      </c>
      <c r="G303" s="297" t="str">
        <f t="shared" si="17"/>
        <v/>
      </c>
    </row>
    <row r="304" s="278" customFormat="1" ht="14.25" spans="1:7">
      <c r="A304" s="301" t="s">
        <v>505</v>
      </c>
      <c r="B304" s="302" t="s">
        <v>37</v>
      </c>
      <c r="C304" s="303"/>
      <c r="D304" s="303"/>
      <c r="E304" s="303"/>
      <c r="F304" s="297" t="str">
        <f t="shared" si="16"/>
        <v/>
      </c>
      <c r="G304" s="297" t="str">
        <f t="shared" si="17"/>
        <v/>
      </c>
    </row>
    <row r="305" s="278" customFormat="1" ht="14.25" spans="1:7">
      <c r="A305" s="301" t="s">
        <v>506</v>
      </c>
      <c r="B305" s="306" t="s">
        <v>507</v>
      </c>
      <c r="C305" s="303"/>
      <c r="D305" s="303"/>
      <c r="E305" s="303"/>
      <c r="F305" s="297" t="str">
        <f t="shared" si="16"/>
        <v/>
      </c>
      <c r="G305" s="297" t="str">
        <f t="shared" si="17"/>
        <v/>
      </c>
    </row>
    <row r="306" s="278" customFormat="1" ht="14.25" spans="1:7">
      <c r="A306" s="301" t="s">
        <v>508</v>
      </c>
      <c r="B306" s="306" t="s">
        <v>509</v>
      </c>
      <c r="C306" s="303"/>
      <c r="D306" s="303"/>
      <c r="E306" s="303"/>
      <c r="F306" s="297" t="str">
        <f t="shared" si="16"/>
        <v/>
      </c>
      <c r="G306" s="297" t="str">
        <f t="shared" si="17"/>
        <v/>
      </c>
    </row>
    <row r="307" s="278" customFormat="1" ht="14.25" spans="1:7">
      <c r="A307" s="301" t="s">
        <v>510</v>
      </c>
      <c r="B307" s="306" t="s">
        <v>511</v>
      </c>
      <c r="C307" s="303"/>
      <c r="D307" s="303"/>
      <c r="E307" s="303"/>
      <c r="F307" s="297" t="str">
        <f t="shared" si="16"/>
        <v/>
      </c>
      <c r="G307" s="297" t="str">
        <f t="shared" si="17"/>
        <v/>
      </c>
    </row>
    <row r="308" s="278" customFormat="1" ht="14.25" spans="1:7">
      <c r="A308" s="301" t="s">
        <v>512</v>
      </c>
      <c r="B308" s="302" t="s">
        <v>51</v>
      </c>
      <c r="C308" s="303"/>
      <c r="D308" s="303"/>
      <c r="E308" s="303"/>
      <c r="F308" s="297" t="str">
        <f t="shared" si="16"/>
        <v/>
      </c>
      <c r="G308" s="297" t="str">
        <f t="shared" si="17"/>
        <v/>
      </c>
    </row>
    <row r="309" s="278" customFormat="1" ht="14.25" spans="1:7">
      <c r="A309" s="301" t="s">
        <v>513</v>
      </c>
      <c r="B309" s="302" t="s">
        <v>514</v>
      </c>
      <c r="C309" s="303"/>
      <c r="D309" s="303"/>
      <c r="E309" s="303"/>
      <c r="F309" s="297" t="str">
        <f t="shared" si="16"/>
        <v/>
      </c>
      <c r="G309" s="297" t="str">
        <f t="shared" si="17"/>
        <v/>
      </c>
    </row>
    <row r="310" s="278" customFormat="1" ht="14.25" spans="1:7">
      <c r="A310" s="298" t="s">
        <v>515</v>
      </c>
      <c r="B310" s="299" t="s">
        <v>516</v>
      </c>
      <c r="C310" s="300">
        <f>SUM(C311:C323)</f>
        <v>823</v>
      </c>
      <c r="D310" s="300">
        <f>SUM(D311:D323)</f>
        <v>300</v>
      </c>
      <c r="E310" s="300">
        <f>SUM(E311:E323)</f>
        <v>994</v>
      </c>
      <c r="F310" s="297">
        <f t="shared" si="16"/>
        <v>120.8</v>
      </c>
      <c r="G310" s="297">
        <f t="shared" si="17"/>
        <v>331.3</v>
      </c>
    </row>
    <row r="311" s="278" customFormat="1" ht="15" spans="1:7">
      <c r="A311" s="301" t="s">
        <v>517</v>
      </c>
      <c r="B311" s="306" t="s">
        <v>33</v>
      </c>
      <c r="C311" s="303">
        <v>344</v>
      </c>
      <c r="D311" s="304">
        <v>100</v>
      </c>
      <c r="E311" s="305">
        <v>470</v>
      </c>
      <c r="F311" s="297">
        <f t="shared" si="16"/>
        <v>136.6</v>
      </c>
      <c r="G311" s="297">
        <f t="shared" si="17"/>
        <v>470</v>
      </c>
    </row>
    <row r="312" s="278" customFormat="1" ht="15" spans="1:7">
      <c r="A312" s="301" t="s">
        <v>518</v>
      </c>
      <c r="B312" s="306" t="s">
        <v>35</v>
      </c>
      <c r="C312" s="303">
        <v>282</v>
      </c>
      <c r="D312" s="304">
        <v>120</v>
      </c>
      <c r="E312" s="305">
        <v>368</v>
      </c>
      <c r="F312" s="297">
        <f t="shared" si="16"/>
        <v>130.5</v>
      </c>
      <c r="G312" s="297">
        <f t="shared" si="17"/>
        <v>306.7</v>
      </c>
    </row>
    <row r="313" s="278" customFormat="1" ht="15" spans="1:7">
      <c r="A313" s="301" t="s">
        <v>519</v>
      </c>
      <c r="B313" s="306" t="s">
        <v>37</v>
      </c>
      <c r="C313" s="303"/>
      <c r="D313" s="304"/>
      <c r="E313" s="305"/>
      <c r="F313" s="297" t="str">
        <f t="shared" si="16"/>
        <v/>
      </c>
      <c r="G313" s="297" t="str">
        <f t="shared" si="17"/>
        <v/>
      </c>
    </row>
    <row r="314" s="278" customFormat="1" ht="15" spans="1:7">
      <c r="A314" s="301" t="s">
        <v>520</v>
      </c>
      <c r="B314" s="307" t="s">
        <v>521</v>
      </c>
      <c r="C314" s="303">
        <v>10</v>
      </c>
      <c r="D314" s="304"/>
      <c r="E314" s="305"/>
      <c r="F314" s="297">
        <f t="shared" si="16"/>
        <v>0</v>
      </c>
      <c r="G314" s="297" t="str">
        <f t="shared" si="17"/>
        <v/>
      </c>
    </row>
    <row r="315" s="278" customFormat="1" ht="15" spans="1:7">
      <c r="A315" s="301" t="s">
        <v>522</v>
      </c>
      <c r="B315" s="302" t="s">
        <v>523</v>
      </c>
      <c r="C315" s="303"/>
      <c r="D315" s="304"/>
      <c r="E315" s="305"/>
      <c r="F315" s="297" t="str">
        <f t="shared" si="16"/>
        <v/>
      </c>
      <c r="G315" s="297" t="str">
        <f t="shared" si="17"/>
        <v/>
      </c>
    </row>
    <row r="316" s="278" customFormat="1" ht="15" spans="1:7">
      <c r="A316" s="301" t="s">
        <v>524</v>
      </c>
      <c r="B316" s="302" t="s">
        <v>525</v>
      </c>
      <c r="C316" s="303"/>
      <c r="D316" s="304"/>
      <c r="E316" s="305"/>
      <c r="F316" s="297" t="str">
        <f t="shared" si="16"/>
        <v/>
      </c>
      <c r="G316" s="297" t="str">
        <f t="shared" si="17"/>
        <v/>
      </c>
    </row>
    <row r="317" s="278" customFormat="1" ht="15" spans="1:7">
      <c r="A317" s="301" t="s">
        <v>526</v>
      </c>
      <c r="B317" s="308" t="s">
        <v>527</v>
      </c>
      <c r="C317" s="303">
        <v>120</v>
      </c>
      <c r="D317" s="304">
        <v>50</v>
      </c>
      <c r="E317" s="305">
        <v>31</v>
      </c>
      <c r="F317" s="297">
        <f t="shared" si="16"/>
        <v>25.8</v>
      </c>
      <c r="G317" s="297">
        <f t="shared" si="17"/>
        <v>62</v>
      </c>
    </row>
    <row r="318" s="278" customFormat="1" ht="15" spans="1:7">
      <c r="A318" s="301" t="s">
        <v>528</v>
      </c>
      <c r="B318" s="306" t="s">
        <v>529</v>
      </c>
      <c r="C318" s="303"/>
      <c r="D318" s="304"/>
      <c r="E318" s="305"/>
      <c r="F318" s="297" t="str">
        <f t="shared" si="16"/>
        <v/>
      </c>
      <c r="G318" s="297" t="str">
        <f t="shared" si="17"/>
        <v/>
      </c>
    </row>
    <row r="319" s="278" customFormat="1" ht="15" spans="1:7">
      <c r="A319" s="301" t="s">
        <v>530</v>
      </c>
      <c r="B319" s="306" t="s">
        <v>531</v>
      </c>
      <c r="C319" s="303">
        <v>9</v>
      </c>
      <c r="D319" s="304"/>
      <c r="E319" s="305"/>
      <c r="F319" s="297">
        <f t="shared" si="16"/>
        <v>0</v>
      </c>
      <c r="G319" s="297" t="str">
        <f t="shared" si="17"/>
        <v/>
      </c>
    </row>
    <row r="320" s="278" customFormat="1" ht="15" spans="1:7">
      <c r="A320" s="301" t="s">
        <v>532</v>
      </c>
      <c r="B320" s="306" t="s">
        <v>533</v>
      </c>
      <c r="C320" s="303"/>
      <c r="D320" s="304"/>
      <c r="E320" s="305"/>
      <c r="F320" s="297" t="str">
        <f t="shared" si="16"/>
        <v/>
      </c>
      <c r="G320" s="297" t="str">
        <f t="shared" si="17"/>
        <v/>
      </c>
    </row>
    <row r="321" s="278" customFormat="1" ht="15" spans="1:7">
      <c r="A321" s="301" t="s">
        <v>534</v>
      </c>
      <c r="B321" s="306" t="s">
        <v>134</v>
      </c>
      <c r="C321" s="303"/>
      <c r="D321" s="304"/>
      <c r="E321" s="305"/>
      <c r="F321" s="297" t="str">
        <f t="shared" si="16"/>
        <v/>
      </c>
      <c r="G321" s="297" t="str">
        <f t="shared" si="17"/>
        <v/>
      </c>
    </row>
    <row r="322" s="278" customFormat="1" ht="15" spans="1:7">
      <c r="A322" s="301" t="s">
        <v>535</v>
      </c>
      <c r="B322" s="306" t="s">
        <v>51</v>
      </c>
      <c r="C322" s="303"/>
      <c r="D322" s="304"/>
      <c r="E322" s="305"/>
      <c r="F322" s="297" t="str">
        <f t="shared" si="16"/>
        <v/>
      </c>
      <c r="G322" s="297" t="str">
        <f t="shared" si="17"/>
        <v/>
      </c>
    </row>
    <row r="323" s="278" customFormat="1" ht="15" spans="1:7">
      <c r="A323" s="301" t="s">
        <v>536</v>
      </c>
      <c r="B323" s="302" t="s">
        <v>537</v>
      </c>
      <c r="C323" s="303">
        <v>58</v>
      </c>
      <c r="D323" s="304">
        <v>30</v>
      </c>
      <c r="E323" s="305">
        <v>125</v>
      </c>
      <c r="F323" s="297">
        <f t="shared" si="16"/>
        <v>215.5</v>
      </c>
      <c r="G323" s="297">
        <f t="shared" si="17"/>
        <v>416.7</v>
      </c>
    </row>
    <row r="324" s="278" customFormat="1" ht="14.25" spans="1:7">
      <c r="A324" s="298" t="s">
        <v>538</v>
      </c>
      <c r="B324" s="310" t="s">
        <v>539</v>
      </c>
      <c r="C324" s="300">
        <f>SUM(C325:C333)</f>
        <v>0</v>
      </c>
      <c r="D324" s="300">
        <f>SUM(D325:D333)</f>
        <v>0</v>
      </c>
      <c r="E324" s="300"/>
      <c r="F324" s="297" t="str">
        <f t="shared" si="16"/>
        <v/>
      </c>
      <c r="G324" s="297" t="str">
        <f t="shared" si="17"/>
        <v/>
      </c>
    </row>
    <row r="325" s="278" customFormat="1" ht="14.25" spans="1:7">
      <c r="A325" s="301" t="s">
        <v>540</v>
      </c>
      <c r="B325" s="302" t="s">
        <v>33</v>
      </c>
      <c r="C325" s="303"/>
      <c r="D325" s="303"/>
      <c r="E325" s="303"/>
      <c r="F325" s="297" t="str">
        <f t="shared" si="16"/>
        <v/>
      </c>
      <c r="G325" s="297" t="str">
        <f t="shared" si="17"/>
        <v/>
      </c>
    </row>
    <row r="326" s="278" customFormat="1" ht="14.25" spans="1:7">
      <c r="A326" s="301" t="s">
        <v>541</v>
      </c>
      <c r="B326" s="306" t="s">
        <v>35</v>
      </c>
      <c r="C326" s="303"/>
      <c r="D326" s="303"/>
      <c r="E326" s="303"/>
      <c r="F326" s="297" t="str">
        <f t="shared" si="16"/>
        <v/>
      </c>
      <c r="G326" s="297" t="str">
        <f t="shared" si="17"/>
        <v/>
      </c>
    </row>
    <row r="327" s="278" customFormat="1" ht="14.25" spans="1:7">
      <c r="A327" s="301" t="s">
        <v>542</v>
      </c>
      <c r="B327" s="306" t="s">
        <v>37</v>
      </c>
      <c r="C327" s="303"/>
      <c r="D327" s="303"/>
      <c r="E327" s="303"/>
      <c r="F327" s="297" t="str">
        <f t="shared" si="16"/>
        <v/>
      </c>
      <c r="G327" s="297" t="str">
        <f t="shared" si="17"/>
        <v/>
      </c>
    </row>
    <row r="328" s="278" customFormat="1" ht="14.25" spans="1:7">
      <c r="A328" s="301" t="s">
        <v>543</v>
      </c>
      <c r="B328" s="306" t="s">
        <v>544</v>
      </c>
      <c r="C328" s="303"/>
      <c r="D328" s="303"/>
      <c r="E328" s="303"/>
      <c r="F328" s="297" t="str">
        <f t="shared" si="16"/>
        <v/>
      </c>
      <c r="G328" s="297" t="str">
        <f t="shared" si="17"/>
        <v/>
      </c>
    </row>
    <row r="329" s="278" customFormat="1" ht="14.25" spans="1:7">
      <c r="A329" s="301" t="s">
        <v>545</v>
      </c>
      <c r="B329" s="307" t="s">
        <v>546</v>
      </c>
      <c r="C329" s="303"/>
      <c r="D329" s="303"/>
      <c r="E329" s="303"/>
      <c r="F329" s="297" t="str">
        <f t="shared" si="16"/>
        <v/>
      </c>
      <c r="G329" s="297" t="str">
        <f t="shared" si="17"/>
        <v/>
      </c>
    </row>
    <row r="330" s="278" customFormat="1" ht="14.25" spans="1:7">
      <c r="A330" s="301" t="s">
        <v>547</v>
      </c>
      <c r="B330" s="302" t="s">
        <v>548</v>
      </c>
      <c r="C330" s="303"/>
      <c r="D330" s="303"/>
      <c r="E330" s="303"/>
      <c r="F330" s="297" t="str">
        <f t="shared" si="16"/>
        <v/>
      </c>
      <c r="G330" s="297" t="str">
        <f t="shared" si="17"/>
        <v/>
      </c>
    </row>
    <row r="331" s="278" customFormat="1" ht="14.25" spans="1:7">
      <c r="A331" s="301" t="s">
        <v>549</v>
      </c>
      <c r="B331" s="302" t="s">
        <v>134</v>
      </c>
      <c r="C331" s="303"/>
      <c r="D331" s="303"/>
      <c r="E331" s="303"/>
      <c r="F331" s="297" t="str">
        <f t="shared" si="16"/>
        <v/>
      </c>
      <c r="G331" s="297" t="str">
        <f t="shared" si="17"/>
        <v/>
      </c>
    </row>
    <row r="332" s="278" customFormat="1" ht="14.25" spans="1:7">
      <c r="A332" s="301" t="s">
        <v>550</v>
      </c>
      <c r="B332" s="302" t="s">
        <v>51</v>
      </c>
      <c r="C332" s="303"/>
      <c r="D332" s="303"/>
      <c r="E332" s="303"/>
      <c r="F332" s="297" t="str">
        <f t="shared" si="16"/>
        <v/>
      </c>
      <c r="G332" s="297" t="str">
        <f t="shared" si="17"/>
        <v/>
      </c>
    </row>
    <row r="333" s="278" customFormat="1" ht="14.25" spans="1:7">
      <c r="A333" s="301" t="s">
        <v>551</v>
      </c>
      <c r="B333" s="302" t="s">
        <v>552</v>
      </c>
      <c r="C333" s="303"/>
      <c r="D333" s="303"/>
      <c r="E333" s="303"/>
      <c r="F333" s="297" t="str">
        <f t="shared" ref="F333:F396" si="18">IF(C333=0,"",ROUND(E333/C333*100,1))</f>
        <v/>
      </c>
      <c r="G333" s="297" t="str">
        <f t="shared" ref="G333:G396" si="19">IF(D333=0,"",ROUND(E333/D333*100,1))</f>
        <v/>
      </c>
    </row>
    <row r="334" s="278" customFormat="1" ht="14.25" spans="1:7">
      <c r="A334" s="298" t="s">
        <v>553</v>
      </c>
      <c r="B334" s="309" t="s">
        <v>554</v>
      </c>
      <c r="C334" s="300">
        <f>SUM(C335:C343)</f>
        <v>0</v>
      </c>
      <c r="D334" s="300">
        <f>SUM(D335:D343)</f>
        <v>0</v>
      </c>
      <c r="E334" s="300"/>
      <c r="F334" s="297" t="str">
        <f t="shared" si="18"/>
        <v/>
      </c>
      <c r="G334" s="297" t="str">
        <f t="shared" si="19"/>
        <v/>
      </c>
    </row>
    <row r="335" s="278" customFormat="1" ht="14.25" spans="1:7">
      <c r="A335" s="301" t="s">
        <v>555</v>
      </c>
      <c r="B335" s="306" t="s">
        <v>33</v>
      </c>
      <c r="C335" s="303"/>
      <c r="D335" s="303"/>
      <c r="E335" s="303"/>
      <c r="F335" s="297" t="str">
        <f t="shared" si="18"/>
        <v/>
      </c>
      <c r="G335" s="297" t="str">
        <f t="shared" si="19"/>
        <v/>
      </c>
    </row>
    <row r="336" s="278" customFormat="1" ht="14.25" spans="1:7">
      <c r="A336" s="301" t="s">
        <v>556</v>
      </c>
      <c r="B336" s="306" t="s">
        <v>35</v>
      </c>
      <c r="C336" s="303"/>
      <c r="D336" s="303"/>
      <c r="E336" s="303"/>
      <c r="F336" s="297" t="str">
        <f t="shared" si="18"/>
        <v/>
      </c>
      <c r="G336" s="297" t="str">
        <f t="shared" si="19"/>
        <v/>
      </c>
    </row>
    <row r="337" s="278" customFormat="1" ht="14.25" spans="1:7">
      <c r="A337" s="301" t="s">
        <v>557</v>
      </c>
      <c r="B337" s="302" t="s">
        <v>37</v>
      </c>
      <c r="C337" s="303"/>
      <c r="D337" s="303"/>
      <c r="E337" s="303"/>
      <c r="F337" s="297" t="str">
        <f t="shared" si="18"/>
        <v/>
      </c>
      <c r="G337" s="297" t="str">
        <f t="shared" si="19"/>
        <v/>
      </c>
    </row>
    <row r="338" s="278" customFormat="1" ht="14.25" spans="1:7">
      <c r="A338" s="301" t="s">
        <v>558</v>
      </c>
      <c r="B338" s="302" t="s">
        <v>559</v>
      </c>
      <c r="C338" s="303"/>
      <c r="D338" s="303"/>
      <c r="E338" s="303"/>
      <c r="F338" s="297" t="str">
        <f t="shared" si="18"/>
        <v/>
      </c>
      <c r="G338" s="297" t="str">
        <f t="shared" si="19"/>
        <v/>
      </c>
    </row>
    <row r="339" s="278" customFormat="1" ht="14.25" spans="1:7">
      <c r="A339" s="301" t="s">
        <v>560</v>
      </c>
      <c r="B339" s="302" t="s">
        <v>561</v>
      </c>
      <c r="C339" s="303"/>
      <c r="D339" s="303"/>
      <c r="E339" s="303"/>
      <c r="F339" s="297" t="str">
        <f t="shared" si="18"/>
        <v/>
      </c>
      <c r="G339" s="297" t="str">
        <f t="shared" si="19"/>
        <v/>
      </c>
    </row>
    <row r="340" s="278" customFormat="1" ht="14.25" spans="1:7">
      <c r="A340" s="301" t="s">
        <v>562</v>
      </c>
      <c r="B340" s="306" t="s">
        <v>563</v>
      </c>
      <c r="C340" s="303"/>
      <c r="D340" s="303"/>
      <c r="E340" s="303"/>
      <c r="F340" s="297" t="str">
        <f t="shared" si="18"/>
        <v/>
      </c>
      <c r="G340" s="297" t="str">
        <f t="shared" si="19"/>
        <v/>
      </c>
    </row>
    <row r="341" s="278" customFormat="1" ht="14.25" spans="1:7">
      <c r="A341" s="301" t="s">
        <v>564</v>
      </c>
      <c r="B341" s="306" t="s">
        <v>134</v>
      </c>
      <c r="C341" s="303"/>
      <c r="D341" s="303"/>
      <c r="E341" s="303"/>
      <c r="F341" s="297" t="str">
        <f t="shared" si="18"/>
        <v/>
      </c>
      <c r="G341" s="297" t="str">
        <f t="shared" si="19"/>
        <v/>
      </c>
    </row>
    <row r="342" s="278" customFormat="1" ht="14.25" spans="1:7">
      <c r="A342" s="301" t="s">
        <v>565</v>
      </c>
      <c r="B342" s="306" t="s">
        <v>51</v>
      </c>
      <c r="C342" s="303"/>
      <c r="D342" s="303"/>
      <c r="E342" s="303"/>
      <c r="F342" s="297" t="str">
        <f t="shared" si="18"/>
        <v/>
      </c>
      <c r="G342" s="297" t="str">
        <f t="shared" si="19"/>
        <v/>
      </c>
    </row>
    <row r="343" s="278" customFormat="1" ht="14.25" spans="1:7">
      <c r="A343" s="301" t="s">
        <v>566</v>
      </c>
      <c r="B343" s="306" t="s">
        <v>567</v>
      </c>
      <c r="C343" s="303"/>
      <c r="D343" s="303"/>
      <c r="E343" s="303"/>
      <c r="F343" s="297" t="str">
        <f t="shared" si="18"/>
        <v/>
      </c>
      <c r="G343" s="297" t="str">
        <f t="shared" si="19"/>
        <v/>
      </c>
    </row>
    <row r="344" s="278" customFormat="1" ht="14.25" spans="1:7">
      <c r="A344" s="298" t="s">
        <v>568</v>
      </c>
      <c r="B344" s="313" t="s">
        <v>569</v>
      </c>
      <c r="C344" s="300">
        <f>SUM(C345:C351)</f>
        <v>0</v>
      </c>
      <c r="D344" s="300">
        <f>SUM(D345:D351)</f>
        <v>0</v>
      </c>
      <c r="E344" s="300"/>
      <c r="F344" s="297" t="str">
        <f t="shared" si="18"/>
        <v/>
      </c>
      <c r="G344" s="297" t="str">
        <f t="shared" si="19"/>
        <v/>
      </c>
    </row>
    <row r="345" s="278" customFormat="1" ht="14.25" spans="1:7">
      <c r="A345" s="301" t="s">
        <v>570</v>
      </c>
      <c r="B345" s="302" t="s">
        <v>33</v>
      </c>
      <c r="C345" s="303"/>
      <c r="D345" s="303"/>
      <c r="E345" s="303"/>
      <c r="F345" s="297" t="str">
        <f t="shared" si="18"/>
        <v/>
      </c>
      <c r="G345" s="297" t="str">
        <f t="shared" si="19"/>
        <v/>
      </c>
    </row>
    <row r="346" s="278" customFormat="1" ht="14.25" spans="1:7">
      <c r="A346" s="301" t="s">
        <v>571</v>
      </c>
      <c r="B346" s="302" t="s">
        <v>35</v>
      </c>
      <c r="C346" s="303"/>
      <c r="D346" s="303"/>
      <c r="E346" s="303"/>
      <c r="F346" s="297" t="str">
        <f t="shared" si="18"/>
        <v/>
      </c>
      <c r="G346" s="297" t="str">
        <f t="shared" si="19"/>
        <v/>
      </c>
    </row>
    <row r="347" s="278" customFormat="1" ht="14.25" spans="1:7">
      <c r="A347" s="301" t="s">
        <v>572</v>
      </c>
      <c r="B347" s="308" t="s">
        <v>37</v>
      </c>
      <c r="C347" s="303"/>
      <c r="D347" s="303"/>
      <c r="E347" s="303"/>
      <c r="F347" s="297" t="str">
        <f t="shared" si="18"/>
        <v/>
      </c>
      <c r="G347" s="297" t="str">
        <f t="shared" si="19"/>
        <v/>
      </c>
    </row>
    <row r="348" s="278" customFormat="1" ht="14.25" spans="1:7">
      <c r="A348" s="301" t="s">
        <v>573</v>
      </c>
      <c r="B348" s="311" t="s">
        <v>574</v>
      </c>
      <c r="C348" s="303"/>
      <c r="D348" s="303"/>
      <c r="E348" s="303"/>
      <c r="F348" s="297" t="str">
        <f t="shared" si="18"/>
        <v/>
      </c>
      <c r="G348" s="297" t="str">
        <f t="shared" si="19"/>
        <v/>
      </c>
    </row>
    <row r="349" s="278" customFormat="1" ht="14.25" spans="1:7">
      <c r="A349" s="301" t="s">
        <v>575</v>
      </c>
      <c r="B349" s="306" t="s">
        <v>576</v>
      </c>
      <c r="C349" s="303"/>
      <c r="D349" s="303"/>
      <c r="E349" s="303"/>
      <c r="F349" s="297" t="str">
        <f t="shared" si="18"/>
        <v/>
      </c>
      <c r="G349" s="297" t="str">
        <f t="shared" si="19"/>
        <v/>
      </c>
    </row>
    <row r="350" s="278" customFormat="1" ht="14.25" spans="1:7">
      <c r="A350" s="301" t="s">
        <v>577</v>
      </c>
      <c r="B350" s="306" t="s">
        <v>51</v>
      </c>
      <c r="C350" s="303"/>
      <c r="D350" s="303"/>
      <c r="E350" s="303"/>
      <c r="F350" s="297" t="str">
        <f t="shared" si="18"/>
        <v/>
      </c>
      <c r="G350" s="297" t="str">
        <f t="shared" si="19"/>
        <v/>
      </c>
    </row>
    <row r="351" s="278" customFormat="1" ht="14.25" spans="1:7">
      <c r="A351" s="301" t="s">
        <v>578</v>
      </c>
      <c r="B351" s="302" t="s">
        <v>579</v>
      </c>
      <c r="C351" s="303"/>
      <c r="D351" s="303"/>
      <c r="E351" s="303"/>
      <c r="F351" s="297" t="str">
        <f t="shared" si="18"/>
        <v/>
      </c>
      <c r="G351" s="297" t="str">
        <f t="shared" si="19"/>
        <v/>
      </c>
    </row>
    <row r="352" s="278" customFormat="1" ht="14.25" spans="1:7">
      <c r="A352" s="298" t="s">
        <v>580</v>
      </c>
      <c r="B352" s="299" t="s">
        <v>581</v>
      </c>
      <c r="C352" s="300">
        <f>SUM(C353:C357)</f>
        <v>0</v>
      </c>
      <c r="D352" s="300">
        <f>SUM(D353:D357)</f>
        <v>0</v>
      </c>
      <c r="E352" s="300"/>
      <c r="F352" s="297" t="str">
        <f t="shared" si="18"/>
        <v/>
      </c>
      <c r="G352" s="297" t="str">
        <f t="shared" si="19"/>
        <v/>
      </c>
    </row>
    <row r="353" s="278" customFormat="1" ht="14.25" spans="1:7">
      <c r="A353" s="301" t="s">
        <v>582</v>
      </c>
      <c r="B353" s="302" t="s">
        <v>33</v>
      </c>
      <c r="C353" s="303"/>
      <c r="D353" s="303"/>
      <c r="E353" s="303"/>
      <c r="F353" s="297" t="str">
        <f t="shared" si="18"/>
        <v/>
      </c>
      <c r="G353" s="297" t="str">
        <f t="shared" si="19"/>
        <v/>
      </c>
    </row>
    <row r="354" s="278" customFormat="1" ht="14.25" spans="1:7">
      <c r="A354" s="301" t="s">
        <v>583</v>
      </c>
      <c r="B354" s="306" t="s">
        <v>35</v>
      </c>
      <c r="C354" s="303"/>
      <c r="D354" s="303"/>
      <c r="E354" s="303"/>
      <c r="F354" s="297" t="str">
        <f t="shared" si="18"/>
        <v/>
      </c>
      <c r="G354" s="297" t="str">
        <f t="shared" si="19"/>
        <v/>
      </c>
    </row>
    <row r="355" s="278" customFormat="1" ht="14.25" spans="1:7">
      <c r="A355" s="301" t="s">
        <v>584</v>
      </c>
      <c r="B355" s="302" t="s">
        <v>134</v>
      </c>
      <c r="C355" s="303"/>
      <c r="D355" s="303"/>
      <c r="E355" s="303"/>
      <c r="F355" s="297" t="str">
        <f t="shared" si="18"/>
        <v/>
      </c>
      <c r="G355" s="297" t="str">
        <f t="shared" si="19"/>
        <v/>
      </c>
    </row>
    <row r="356" s="278" customFormat="1" ht="14.25" spans="1:7">
      <c r="A356" s="301" t="s">
        <v>585</v>
      </c>
      <c r="B356" s="306" t="s">
        <v>586</v>
      </c>
      <c r="C356" s="303"/>
      <c r="D356" s="303"/>
      <c r="E356" s="303"/>
      <c r="F356" s="297" t="str">
        <f t="shared" si="18"/>
        <v/>
      </c>
      <c r="G356" s="297" t="str">
        <f t="shared" si="19"/>
        <v/>
      </c>
    </row>
    <row r="357" s="278" customFormat="1" ht="14.25" spans="1:7">
      <c r="A357" s="301" t="s">
        <v>587</v>
      </c>
      <c r="B357" s="302" t="s">
        <v>588</v>
      </c>
      <c r="C357" s="303"/>
      <c r="D357" s="303"/>
      <c r="E357" s="303"/>
      <c r="F357" s="297" t="str">
        <f t="shared" si="18"/>
        <v/>
      </c>
      <c r="G357" s="297" t="str">
        <f t="shared" si="19"/>
        <v/>
      </c>
    </row>
    <row r="358" s="278" customFormat="1" ht="14.25" spans="1:7">
      <c r="A358" s="298" t="s">
        <v>589</v>
      </c>
      <c r="B358" s="299" t="s">
        <v>590</v>
      </c>
      <c r="C358" s="300">
        <f>SUM(C359:C360)</f>
        <v>0</v>
      </c>
      <c r="D358" s="300">
        <f>SUM(D359:D360)</f>
        <v>0</v>
      </c>
      <c r="E358" s="300">
        <f>SUM(E359:E360)</f>
        <v>53</v>
      </c>
      <c r="F358" s="297" t="str">
        <f t="shared" si="18"/>
        <v/>
      </c>
      <c r="G358" s="297" t="str">
        <f t="shared" si="19"/>
        <v/>
      </c>
    </row>
    <row r="359" s="278" customFormat="1" ht="15" spans="1:7">
      <c r="A359" s="301" t="s">
        <v>591</v>
      </c>
      <c r="B359" s="302" t="s">
        <v>592</v>
      </c>
      <c r="C359" s="305"/>
      <c r="D359" s="304"/>
      <c r="E359" s="305">
        <v>53</v>
      </c>
      <c r="F359" s="297" t="str">
        <f t="shared" si="18"/>
        <v/>
      </c>
      <c r="G359" s="297" t="str">
        <f t="shared" si="19"/>
        <v/>
      </c>
    </row>
    <row r="360" s="278" customFormat="1" ht="15" spans="1:7">
      <c r="A360" s="301" t="s">
        <v>593</v>
      </c>
      <c r="B360" s="302" t="s">
        <v>594</v>
      </c>
      <c r="C360" s="305"/>
      <c r="D360" s="304"/>
      <c r="E360" s="305"/>
      <c r="F360" s="297" t="str">
        <f t="shared" si="18"/>
        <v/>
      </c>
      <c r="G360" s="297" t="str">
        <f t="shared" si="19"/>
        <v/>
      </c>
    </row>
    <row r="361" s="278" customFormat="1" ht="14.25" spans="1:7">
      <c r="A361" s="295" t="s">
        <v>595</v>
      </c>
      <c r="B361" s="296" t="s">
        <v>596</v>
      </c>
      <c r="C361" s="324">
        <f>SUM(C362,C367,C374,C380,C386,C390,C394,C398,C404,C411)</f>
        <v>124847</v>
      </c>
      <c r="D361" s="325">
        <f>SUM(D362,D367,D374,D380,D386,D390,D394,D398,D404,D411)</f>
        <v>89629</v>
      </c>
      <c r="E361" s="324">
        <f>SUM(E362,E367,E374,E380,E386,E390,E394,E398,E404,E411)</f>
        <v>103992</v>
      </c>
      <c r="F361" s="297">
        <f t="shared" si="18"/>
        <v>83.3</v>
      </c>
      <c r="G361" s="297">
        <f t="shared" si="19"/>
        <v>116</v>
      </c>
    </row>
    <row r="362" s="278" customFormat="1" ht="14.25" spans="1:7">
      <c r="A362" s="298" t="s">
        <v>597</v>
      </c>
      <c r="B362" s="309" t="s">
        <v>598</v>
      </c>
      <c r="C362" s="300">
        <f>SUM(C363:C366)</f>
        <v>42693</v>
      </c>
      <c r="D362" s="300">
        <f>SUM(D363:D366)</f>
        <v>28619</v>
      </c>
      <c r="E362" s="300">
        <f>SUM(E363:E366)</f>
        <v>8569</v>
      </c>
      <c r="F362" s="297">
        <f t="shared" si="18"/>
        <v>20.1</v>
      </c>
      <c r="G362" s="297">
        <f t="shared" si="19"/>
        <v>29.9</v>
      </c>
    </row>
    <row r="363" s="278" customFormat="1" ht="15" spans="1:7">
      <c r="A363" s="301" t="s">
        <v>599</v>
      </c>
      <c r="B363" s="302" t="s">
        <v>33</v>
      </c>
      <c r="C363" s="303">
        <v>16568</v>
      </c>
      <c r="D363" s="304">
        <v>12599</v>
      </c>
      <c r="E363" s="304">
        <v>3563</v>
      </c>
      <c r="F363" s="297">
        <f t="shared" si="18"/>
        <v>21.5</v>
      </c>
      <c r="G363" s="297">
        <f t="shared" si="19"/>
        <v>28.3</v>
      </c>
    </row>
    <row r="364" s="278" customFormat="1" ht="15" spans="1:7">
      <c r="A364" s="301" t="s">
        <v>600</v>
      </c>
      <c r="B364" s="302" t="s">
        <v>35</v>
      </c>
      <c r="C364" s="303"/>
      <c r="D364" s="304"/>
      <c r="E364" s="304"/>
      <c r="F364" s="297" t="str">
        <f t="shared" si="18"/>
        <v/>
      </c>
      <c r="G364" s="297" t="str">
        <f t="shared" si="19"/>
        <v/>
      </c>
    </row>
    <row r="365" s="278" customFormat="1" ht="15" spans="1:7">
      <c r="A365" s="301" t="s">
        <v>601</v>
      </c>
      <c r="B365" s="302" t="s">
        <v>37</v>
      </c>
      <c r="C365" s="303">
        <v>50</v>
      </c>
      <c r="D365" s="304"/>
      <c r="E365" s="304"/>
      <c r="F365" s="297">
        <f t="shared" si="18"/>
        <v>0</v>
      </c>
      <c r="G365" s="297" t="str">
        <f t="shared" si="19"/>
        <v/>
      </c>
    </row>
    <row r="366" s="278" customFormat="1" ht="15" spans="1:7">
      <c r="A366" s="301" t="s">
        <v>602</v>
      </c>
      <c r="B366" s="311" t="s">
        <v>603</v>
      </c>
      <c r="C366" s="303">
        <v>26075</v>
      </c>
      <c r="D366" s="304">
        <v>16020</v>
      </c>
      <c r="E366" s="304">
        <v>5006</v>
      </c>
      <c r="F366" s="297">
        <f t="shared" si="18"/>
        <v>19.2</v>
      </c>
      <c r="G366" s="297">
        <f t="shared" si="19"/>
        <v>31.2</v>
      </c>
    </row>
    <row r="367" s="278" customFormat="1" ht="14.25" spans="1:7">
      <c r="A367" s="298" t="s">
        <v>604</v>
      </c>
      <c r="B367" s="299" t="s">
        <v>605</v>
      </c>
      <c r="C367" s="300">
        <f>SUM(C368:C373)</f>
        <v>77255</v>
      </c>
      <c r="D367" s="300">
        <f>SUM(D368:D373)</f>
        <v>49210</v>
      </c>
      <c r="E367" s="300">
        <f>SUM(E368:E373)</f>
        <v>91509</v>
      </c>
      <c r="F367" s="297">
        <f t="shared" si="18"/>
        <v>118.5</v>
      </c>
      <c r="G367" s="297">
        <f t="shared" si="19"/>
        <v>186</v>
      </c>
    </row>
    <row r="368" s="278" customFormat="1" ht="15" spans="1:7">
      <c r="A368" s="301" t="s">
        <v>606</v>
      </c>
      <c r="B368" s="302" t="s">
        <v>607</v>
      </c>
      <c r="C368" s="303">
        <v>2798</v>
      </c>
      <c r="D368" s="304">
        <v>2700</v>
      </c>
      <c r="E368" s="304">
        <v>3000</v>
      </c>
      <c r="F368" s="297">
        <f t="shared" si="18"/>
        <v>107.2</v>
      </c>
      <c r="G368" s="297">
        <f t="shared" si="19"/>
        <v>111.1</v>
      </c>
    </row>
    <row r="369" s="278" customFormat="1" ht="15" spans="1:7">
      <c r="A369" s="301" t="s">
        <v>608</v>
      </c>
      <c r="B369" s="302" t="s">
        <v>609</v>
      </c>
      <c r="C369" s="303">
        <v>39656</v>
      </c>
      <c r="D369" s="304">
        <v>27310</v>
      </c>
      <c r="E369" s="304">
        <v>31000</v>
      </c>
      <c r="F369" s="297">
        <f t="shared" si="18"/>
        <v>78.2</v>
      </c>
      <c r="G369" s="297">
        <f t="shared" si="19"/>
        <v>113.5</v>
      </c>
    </row>
    <row r="370" s="278" customFormat="1" ht="15" spans="1:7">
      <c r="A370" s="301" t="s">
        <v>610</v>
      </c>
      <c r="B370" s="306" t="s">
        <v>611</v>
      </c>
      <c r="C370" s="303">
        <v>3579</v>
      </c>
      <c r="D370" s="304">
        <v>3500</v>
      </c>
      <c r="E370" s="304">
        <v>36784</v>
      </c>
      <c r="F370" s="297">
        <f t="shared" si="18"/>
        <v>1027.8</v>
      </c>
      <c r="G370" s="297">
        <f t="shared" si="19"/>
        <v>1051</v>
      </c>
    </row>
    <row r="371" s="278" customFormat="1" ht="15" spans="1:7">
      <c r="A371" s="301" t="s">
        <v>612</v>
      </c>
      <c r="B371" s="306" t="s">
        <v>613</v>
      </c>
      <c r="C371" s="303">
        <v>16522</v>
      </c>
      <c r="D371" s="304">
        <v>8600</v>
      </c>
      <c r="E371" s="304">
        <v>9462</v>
      </c>
      <c r="F371" s="297">
        <f t="shared" si="18"/>
        <v>57.3</v>
      </c>
      <c r="G371" s="297">
        <f t="shared" si="19"/>
        <v>110</v>
      </c>
    </row>
    <row r="372" s="278" customFormat="1" ht="15" spans="1:7">
      <c r="A372" s="301" t="s">
        <v>614</v>
      </c>
      <c r="B372" s="306" t="s">
        <v>615</v>
      </c>
      <c r="C372" s="303">
        <v>88</v>
      </c>
      <c r="D372" s="304"/>
      <c r="E372" s="304">
        <v>124</v>
      </c>
      <c r="F372" s="297">
        <f t="shared" si="18"/>
        <v>140.9</v>
      </c>
      <c r="G372" s="297" t="str">
        <f t="shared" si="19"/>
        <v/>
      </c>
    </row>
    <row r="373" s="278" customFormat="1" ht="15" spans="1:7">
      <c r="A373" s="301" t="s">
        <v>616</v>
      </c>
      <c r="B373" s="302" t="s">
        <v>617</v>
      </c>
      <c r="C373" s="303">
        <v>14612</v>
      </c>
      <c r="D373" s="304">
        <v>7100</v>
      </c>
      <c r="E373" s="304">
        <v>11139</v>
      </c>
      <c r="F373" s="297">
        <f t="shared" si="18"/>
        <v>76.2</v>
      </c>
      <c r="G373" s="297">
        <f t="shared" si="19"/>
        <v>156.9</v>
      </c>
    </row>
    <row r="374" s="278" customFormat="1" ht="14.25" spans="1:7">
      <c r="A374" s="298" t="s">
        <v>618</v>
      </c>
      <c r="B374" s="299" t="s">
        <v>619</v>
      </c>
      <c r="C374" s="300">
        <f>SUM(C375:C379)</f>
        <v>3474</v>
      </c>
      <c r="D374" s="300">
        <f>SUM(D375:D379)</f>
        <v>11177</v>
      </c>
      <c r="E374" s="300">
        <f>SUM(E375:E379)</f>
        <v>2621</v>
      </c>
      <c r="F374" s="297">
        <f t="shared" si="18"/>
        <v>75.4</v>
      </c>
      <c r="G374" s="297">
        <f t="shared" si="19"/>
        <v>23.4</v>
      </c>
    </row>
    <row r="375" s="278" customFormat="1" ht="15" spans="1:7">
      <c r="A375" s="301" t="s">
        <v>620</v>
      </c>
      <c r="B375" s="302" t="s">
        <v>621</v>
      </c>
      <c r="C375" s="303">
        <v>1100</v>
      </c>
      <c r="D375" s="304">
        <v>9500</v>
      </c>
      <c r="E375" s="304"/>
      <c r="F375" s="297">
        <f t="shared" si="18"/>
        <v>0</v>
      </c>
      <c r="G375" s="297">
        <f t="shared" si="19"/>
        <v>0</v>
      </c>
    </row>
    <row r="376" s="278" customFormat="1" ht="15" spans="1:7">
      <c r="A376" s="301" t="s">
        <v>622</v>
      </c>
      <c r="B376" s="302" t="s">
        <v>623</v>
      </c>
      <c r="C376" s="303">
        <v>1989</v>
      </c>
      <c r="D376" s="304">
        <v>1300</v>
      </c>
      <c r="E376" s="304">
        <v>2281</v>
      </c>
      <c r="F376" s="297">
        <f t="shared" si="18"/>
        <v>114.7</v>
      </c>
      <c r="G376" s="297">
        <f t="shared" si="19"/>
        <v>175.5</v>
      </c>
    </row>
    <row r="377" s="278" customFormat="1" ht="15" spans="1:7">
      <c r="A377" s="301" t="s">
        <v>624</v>
      </c>
      <c r="B377" s="302" t="s">
        <v>625</v>
      </c>
      <c r="C377" s="303"/>
      <c r="D377" s="304"/>
      <c r="E377" s="304"/>
      <c r="F377" s="297" t="str">
        <f t="shared" si="18"/>
        <v/>
      </c>
      <c r="G377" s="297" t="str">
        <f t="shared" si="19"/>
        <v/>
      </c>
    </row>
    <row r="378" s="278" customFormat="1" ht="15" spans="1:7">
      <c r="A378" s="301" t="s">
        <v>626</v>
      </c>
      <c r="B378" s="306" t="s">
        <v>627</v>
      </c>
      <c r="C378" s="303">
        <v>168</v>
      </c>
      <c r="D378" s="304">
        <v>160</v>
      </c>
      <c r="E378" s="304"/>
      <c r="F378" s="297">
        <f t="shared" si="18"/>
        <v>0</v>
      </c>
      <c r="G378" s="297">
        <f t="shared" si="19"/>
        <v>0</v>
      </c>
    </row>
    <row r="379" s="278" customFormat="1" ht="15" spans="1:7">
      <c r="A379" s="301" t="s">
        <v>628</v>
      </c>
      <c r="B379" s="306" t="s">
        <v>629</v>
      </c>
      <c r="C379" s="303">
        <v>217</v>
      </c>
      <c r="D379" s="304">
        <v>217</v>
      </c>
      <c r="E379" s="304">
        <v>340</v>
      </c>
      <c r="F379" s="297">
        <f t="shared" si="18"/>
        <v>156.7</v>
      </c>
      <c r="G379" s="297">
        <f t="shared" si="19"/>
        <v>156.7</v>
      </c>
    </row>
    <row r="380" s="278" customFormat="1" ht="14.25" spans="1:7">
      <c r="A380" s="298" t="s">
        <v>630</v>
      </c>
      <c r="B380" s="313" t="s">
        <v>631</v>
      </c>
      <c r="C380" s="300">
        <f>SUM(C381:C385)</f>
        <v>0</v>
      </c>
      <c r="D380" s="300">
        <f>SUM(D381:D385)</f>
        <v>0</v>
      </c>
      <c r="E380" s="300">
        <f>SUM(E381:E385)</f>
        <v>0</v>
      </c>
      <c r="F380" s="297" t="str">
        <f t="shared" si="18"/>
        <v/>
      </c>
      <c r="G380" s="297" t="str">
        <f t="shared" si="19"/>
        <v/>
      </c>
    </row>
    <row r="381" s="278" customFormat="1" ht="14.25" spans="1:7">
      <c r="A381" s="301" t="s">
        <v>632</v>
      </c>
      <c r="B381" s="302" t="s">
        <v>633</v>
      </c>
      <c r="C381" s="303"/>
      <c r="D381" s="303"/>
      <c r="E381" s="303"/>
      <c r="F381" s="297" t="str">
        <f t="shared" si="18"/>
        <v/>
      </c>
      <c r="G381" s="297" t="str">
        <f t="shared" si="19"/>
        <v/>
      </c>
    </row>
    <row r="382" s="278" customFormat="1" ht="14.25" spans="1:7">
      <c r="A382" s="301" t="s">
        <v>634</v>
      </c>
      <c r="B382" s="302" t="s">
        <v>635</v>
      </c>
      <c r="C382" s="303"/>
      <c r="D382" s="303"/>
      <c r="E382" s="303"/>
      <c r="F382" s="297" t="str">
        <f t="shared" si="18"/>
        <v/>
      </c>
      <c r="G382" s="297" t="str">
        <f t="shared" si="19"/>
        <v/>
      </c>
    </row>
    <row r="383" s="278" customFormat="1" ht="14.25" spans="1:7">
      <c r="A383" s="301" t="s">
        <v>636</v>
      </c>
      <c r="B383" s="302" t="s">
        <v>637</v>
      </c>
      <c r="C383" s="303"/>
      <c r="D383" s="303"/>
      <c r="E383" s="303"/>
      <c r="F383" s="297" t="str">
        <f t="shared" si="18"/>
        <v/>
      </c>
      <c r="G383" s="297" t="str">
        <f t="shared" si="19"/>
        <v/>
      </c>
    </row>
    <row r="384" s="278" customFormat="1" ht="14.25" spans="1:7">
      <c r="A384" s="301" t="s">
        <v>638</v>
      </c>
      <c r="B384" s="306" t="s">
        <v>639</v>
      </c>
      <c r="C384" s="303"/>
      <c r="D384" s="303"/>
      <c r="E384" s="303"/>
      <c r="F384" s="297" t="str">
        <f t="shared" si="18"/>
        <v/>
      </c>
      <c r="G384" s="297" t="str">
        <f t="shared" si="19"/>
        <v/>
      </c>
    </row>
    <row r="385" s="278" customFormat="1" ht="14.25" spans="1:7">
      <c r="A385" s="301" t="s">
        <v>640</v>
      </c>
      <c r="B385" s="306" t="s">
        <v>641</v>
      </c>
      <c r="C385" s="303"/>
      <c r="D385" s="303"/>
      <c r="E385" s="303"/>
      <c r="F385" s="297" t="str">
        <f t="shared" si="18"/>
        <v/>
      </c>
      <c r="G385" s="297" t="str">
        <f t="shared" si="19"/>
        <v/>
      </c>
    </row>
    <row r="386" s="278" customFormat="1" ht="14.25" spans="1:7">
      <c r="A386" s="298" t="s">
        <v>642</v>
      </c>
      <c r="B386" s="309" t="s">
        <v>643</v>
      </c>
      <c r="C386" s="300">
        <f>SUM(C387:C389)</f>
        <v>0</v>
      </c>
      <c r="D386" s="300">
        <f>SUM(D387:D389)</f>
        <v>0</v>
      </c>
      <c r="E386" s="300"/>
      <c r="F386" s="297" t="str">
        <f t="shared" si="18"/>
        <v/>
      </c>
      <c r="G386" s="297" t="str">
        <f t="shared" si="19"/>
        <v/>
      </c>
    </row>
    <row r="387" s="278" customFormat="1" ht="14.25" spans="1:7">
      <c r="A387" s="301" t="s">
        <v>644</v>
      </c>
      <c r="B387" s="302" t="s">
        <v>645</v>
      </c>
      <c r="C387" s="303"/>
      <c r="D387" s="303"/>
      <c r="E387" s="303"/>
      <c r="F387" s="297" t="str">
        <f t="shared" si="18"/>
        <v/>
      </c>
      <c r="G387" s="297" t="str">
        <f t="shared" si="19"/>
        <v/>
      </c>
    </row>
    <row r="388" s="278" customFormat="1" ht="14.25" spans="1:7">
      <c r="A388" s="301" t="s">
        <v>646</v>
      </c>
      <c r="B388" s="302" t="s">
        <v>647</v>
      </c>
      <c r="C388" s="303"/>
      <c r="D388" s="303"/>
      <c r="E388" s="303"/>
      <c r="F388" s="297" t="str">
        <f t="shared" si="18"/>
        <v/>
      </c>
      <c r="G388" s="297" t="str">
        <f t="shared" si="19"/>
        <v/>
      </c>
    </row>
    <row r="389" s="278" customFormat="1" ht="14.25" spans="1:7">
      <c r="A389" s="301" t="s">
        <v>648</v>
      </c>
      <c r="B389" s="302" t="s">
        <v>649</v>
      </c>
      <c r="C389" s="303"/>
      <c r="D389" s="303"/>
      <c r="E389" s="303"/>
      <c r="F389" s="297" t="str">
        <f t="shared" si="18"/>
        <v/>
      </c>
      <c r="G389" s="297" t="str">
        <f t="shared" si="19"/>
        <v/>
      </c>
    </row>
    <row r="390" s="278" customFormat="1" ht="14.25" spans="1:7">
      <c r="A390" s="298" t="s">
        <v>650</v>
      </c>
      <c r="B390" s="309" t="s">
        <v>651</v>
      </c>
      <c r="C390" s="300">
        <f>SUM(C391:C393)</f>
        <v>0</v>
      </c>
      <c r="D390" s="300">
        <f>SUM(D391:D393)</f>
        <v>0</v>
      </c>
      <c r="E390" s="300"/>
      <c r="F390" s="297" t="str">
        <f t="shared" si="18"/>
        <v/>
      </c>
      <c r="G390" s="297" t="str">
        <f t="shared" si="19"/>
        <v/>
      </c>
    </row>
    <row r="391" s="278" customFormat="1" ht="14.25" spans="1:7">
      <c r="A391" s="301" t="s">
        <v>652</v>
      </c>
      <c r="B391" s="306" t="s">
        <v>653</v>
      </c>
      <c r="C391" s="303"/>
      <c r="D391" s="303"/>
      <c r="E391" s="303"/>
      <c r="F391" s="297" t="str">
        <f t="shared" si="18"/>
        <v/>
      </c>
      <c r="G391" s="297" t="str">
        <f t="shared" si="19"/>
        <v/>
      </c>
    </row>
    <row r="392" s="278" customFormat="1" ht="14.25" spans="1:7">
      <c r="A392" s="301" t="s">
        <v>654</v>
      </c>
      <c r="B392" s="306" t="s">
        <v>655</v>
      </c>
      <c r="C392" s="303"/>
      <c r="D392" s="303"/>
      <c r="E392" s="303"/>
      <c r="F392" s="297" t="str">
        <f t="shared" si="18"/>
        <v/>
      </c>
      <c r="G392" s="297" t="str">
        <f t="shared" si="19"/>
        <v/>
      </c>
    </row>
    <row r="393" s="278" customFormat="1" ht="14.25" spans="1:7">
      <c r="A393" s="301" t="s">
        <v>656</v>
      </c>
      <c r="B393" s="307" t="s">
        <v>657</v>
      </c>
      <c r="C393" s="303"/>
      <c r="D393" s="303"/>
      <c r="E393" s="303"/>
      <c r="F393" s="297" t="str">
        <f t="shared" si="18"/>
        <v/>
      </c>
      <c r="G393" s="297" t="str">
        <f t="shared" si="19"/>
        <v/>
      </c>
    </row>
    <row r="394" s="278" customFormat="1" ht="14.25" spans="1:7">
      <c r="A394" s="298" t="s">
        <v>658</v>
      </c>
      <c r="B394" s="299" t="s">
        <v>659</v>
      </c>
      <c r="C394" s="300">
        <f>SUM(C395:C397)</f>
        <v>0</v>
      </c>
      <c r="D394" s="300">
        <f>SUM(D395:D397)</f>
        <v>0</v>
      </c>
      <c r="E394" s="300">
        <f>SUM(E395:E397)</f>
        <v>20</v>
      </c>
      <c r="F394" s="297" t="str">
        <f t="shared" si="18"/>
        <v/>
      </c>
      <c r="G394" s="297" t="str">
        <f t="shared" si="19"/>
        <v/>
      </c>
    </row>
    <row r="395" s="278" customFormat="1" ht="15" spans="1:7">
      <c r="A395" s="301" t="s">
        <v>660</v>
      </c>
      <c r="B395" s="302" t="s">
        <v>661</v>
      </c>
      <c r="C395" s="304"/>
      <c r="D395" s="304"/>
      <c r="E395" s="303">
        <v>20</v>
      </c>
      <c r="F395" s="297" t="str">
        <f t="shared" si="18"/>
        <v/>
      </c>
      <c r="G395" s="297" t="str">
        <f t="shared" si="19"/>
        <v/>
      </c>
    </row>
    <row r="396" s="278" customFormat="1" ht="15" spans="1:7">
      <c r="A396" s="301" t="s">
        <v>662</v>
      </c>
      <c r="B396" s="302" t="s">
        <v>663</v>
      </c>
      <c r="C396" s="304"/>
      <c r="D396" s="304"/>
      <c r="E396" s="303"/>
      <c r="F396" s="297" t="str">
        <f t="shared" si="18"/>
        <v/>
      </c>
      <c r="G396" s="297" t="str">
        <f t="shared" si="19"/>
        <v/>
      </c>
    </row>
    <row r="397" s="278" customFormat="1" ht="15" spans="1:7">
      <c r="A397" s="301" t="s">
        <v>664</v>
      </c>
      <c r="B397" s="306" t="s">
        <v>665</v>
      </c>
      <c r="C397" s="304"/>
      <c r="D397" s="304"/>
      <c r="E397" s="304"/>
      <c r="F397" s="297" t="str">
        <f t="shared" ref="F397:F460" si="20">IF(C397=0,"",ROUND(E397/C397*100,1))</f>
        <v/>
      </c>
      <c r="G397" s="297" t="str">
        <f t="shared" ref="G397:G460" si="21">IF(D397=0,"",ROUND(E397/D397*100,1))</f>
        <v/>
      </c>
    </row>
    <row r="398" s="278" customFormat="1" ht="14.25" spans="1:7">
      <c r="A398" s="298" t="s">
        <v>666</v>
      </c>
      <c r="B398" s="309" t="s">
        <v>667</v>
      </c>
      <c r="C398" s="300">
        <f>SUM(C399:C403)</f>
        <v>1425</v>
      </c>
      <c r="D398" s="300">
        <f>SUM(D399:D403)</f>
        <v>623</v>
      </c>
      <c r="E398" s="300">
        <f>SUM(E399:E403)</f>
        <v>1273</v>
      </c>
      <c r="F398" s="297">
        <f t="shared" si="20"/>
        <v>89.3</v>
      </c>
      <c r="G398" s="297">
        <f t="shared" si="21"/>
        <v>204.3</v>
      </c>
    </row>
    <row r="399" s="278" customFormat="1" ht="15" spans="1:7">
      <c r="A399" s="301" t="s">
        <v>668</v>
      </c>
      <c r="B399" s="306" t="s">
        <v>669</v>
      </c>
      <c r="C399" s="303">
        <v>662</v>
      </c>
      <c r="D399" s="304">
        <v>300</v>
      </c>
      <c r="E399" s="304">
        <v>879</v>
      </c>
      <c r="F399" s="297">
        <f t="shared" si="20"/>
        <v>132.8</v>
      </c>
      <c r="G399" s="297">
        <f t="shared" si="21"/>
        <v>293</v>
      </c>
    </row>
    <row r="400" s="278" customFormat="1" ht="15" spans="1:7">
      <c r="A400" s="301" t="s">
        <v>670</v>
      </c>
      <c r="B400" s="302" t="s">
        <v>671</v>
      </c>
      <c r="C400" s="303">
        <v>519</v>
      </c>
      <c r="D400" s="304">
        <v>219</v>
      </c>
      <c r="E400" s="304">
        <v>394</v>
      </c>
      <c r="F400" s="297">
        <f t="shared" si="20"/>
        <v>75.9</v>
      </c>
      <c r="G400" s="297">
        <f t="shared" si="21"/>
        <v>179.9</v>
      </c>
    </row>
    <row r="401" s="278" customFormat="1" ht="15" spans="1:7">
      <c r="A401" s="301" t="s">
        <v>672</v>
      </c>
      <c r="B401" s="302" t="s">
        <v>673</v>
      </c>
      <c r="C401" s="303">
        <v>244</v>
      </c>
      <c r="D401" s="304">
        <v>104</v>
      </c>
      <c r="E401" s="304"/>
      <c r="F401" s="297">
        <f t="shared" si="20"/>
        <v>0</v>
      </c>
      <c r="G401" s="297">
        <f t="shared" si="21"/>
        <v>0</v>
      </c>
    </row>
    <row r="402" s="278" customFormat="1" ht="15" spans="1:7">
      <c r="A402" s="301" t="s">
        <v>674</v>
      </c>
      <c r="B402" s="302" t="s">
        <v>675</v>
      </c>
      <c r="C402" s="303"/>
      <c r="D402" s="304"/>
      <c r="E402" s="304"/>
      <c r="F402" s="297" t="str">
        <f t="shared" si="20"/>
        <v/>
      </c>
      <c r="G402" s="297" t="str">
        <f t="shared" si="21"/>
        <v/>
      </c>
    </row>
    <row r="403" s="278" customFormat="1" ht="15" spans="1:7">
      <c r="A403" s="301" t="s">
        <v>676</v>
      </c>
      <c r="B403" s="302" t="s">
        <v>677</v>
      </c>
      <c r="C403" s="303"/>
      <c r="D403" s="304"/>
      <c r="E403" s="304"/>
      <c r="F403" s="297" t="str">
        <f t="shared" si="20"/>
        <v/>
      </c>
      <c r="G403" s="297" t="str">
        <f t="shared" si="21"/>
        <v/>
      </c>
    </row>
    <row r="404" s="278" customFormat="1" ht="14.25" spans="1:7">
      <c r="A404" s="298" t="s">
        <v>678</v>
      </c>
      <c r="B404" s="299" t="s">
        <v>679</v>
      </c>
      <c r="C404" s="300">
        <f>SUM(C405:C410)</f>
        <v>0</v>
      </c>
      <c r="D404" s="300">
        <f>SUM(D405:D410)</f>
        <v>0</v>
      </c>
      <c r="E404" s="300">
        <f>SUM(E405:E410)</f>
        <v>0</v>
      </c>
      <c r="F404" s="297" t="str">
        <f t="shared" si="20"/>
        <v/>
      </c>
      <c r="G404" s="297" t="str">
        <f t="shared" si="21"/>
        <v/>
      </c>
    </row>
    <row r="405" s="278" customFormat="1" ht="15" spans="1:7">
      <c r="A405" s="301" t="s">
        <v>680</v>
      </c>
      <c r="B405" s="306" t="s">
        <v>681</v>
      </c>
      <c r="C405" s="305"/>
      <c r="D405" s="304"/>
      <c r="E405" s="304"/>
      <c r="F405" s="297" t="str">
        <f t="shared" si="20"/>
        <v/>
      </c>
      <c r="G405" s="297" t="str">
        <f t="shared" si="21"/>
        <v/>
      </c>
    </row>
    <row r="406" s="278" customFormat="1" ht="15" spans="1:7">
      <c r="A406" s="301" t="s">
        <v>682</v>
      </c>
      <c r="B406" s="306" t="s">
        <v>683</v>
      </c>
      <c r="C406" s="305"/>
      <c r="D406" s="304"/>
      <c r="E406" s="304"/>
      <c r="F406" s="297" t="str">
        <f t="shared" si="20"/>
        <v/>
      </c>
      <c r="G406" s="297" t="str">
        <f t="shared" si="21"/>
        <v/>
      </c>
    </row>
    <row r="407" s="278" customFormat="1" ht="15" spans="1:7">
      <c r="A407" s="301" t="s">
        <v>684</v>
      </c>
      <c r="B407" s="306" t="s">
        <v>685</v>
      </c>
      <c r="C407" s="305"/>
      <c r="D407" s="304"/>
      <c r="E407" s="304"/>
      <c r="F407" s="297" t="str">
        <f t="shared" si="20"/>
        <v/>
      </c>
      <c r="G407" s="297" t="str">
        <f t="shared" si="21"/>
        <v/>
      </c>
    </row>
    <row r="408" s="278" customFormat="1" ht="15" spans="1:7">
      <c r="A408" s="301" t="s">
        <v>686</v>
      </c>
      <c r="B408" s="307" t="s">
        <v>687</v>
      </c>
      <c r="C408" s="305"/>
      <c r="D408" s="304"/>
      <c r="E408" s="304"/>
      <c r="F408" s="297" t="str">
        <f t="shared" si="20"/>
        <v/>
      </c>
      <c r="G408" s="297" t="str">
        <f t="shared" si="21"/>
        <v/>
      </c>
    </row>
    <row r="409" s="278" customFormat="1" ht="15" spans="1:7">
      <c r="A409" s="301" t="s">
        <v>688</v>
      </c>
      <c r="B409" s="302" t="s">
        <v>689</v>
      </c>
      <c r="C409" s="305"/>
      <c r="D409" s="304"/>
      <c r="E409" s="304"/>
      <c r="F409" s="297" t="str">
        <f t="shared" si="20"/>
        <v/>
      </c>
      <c r="G409" s="297" t="str">
        <f t="shared" si="21"/>
        <v/>
      </c>
    </row>
    <row r="410" s="278" customFormat="1" ht="15" spans="1:7">
      <c r="A410" s="301" t="s">
        <v>690</v>
      </c>
      <c r="B410" s="302" t="s">
        <v>691</v>
      </c>
      <c r="C410" s="305"/>
      <c r="D410" s="304"/>
      <c r="E410" s="304"/>
      <c r="F410" s="297" t="str">
        <f t="shared" si="20"/>
        <v/>
      </c>
      <c r="G410" s="297" t="str">
        <f t="shared" si="21"/>
        <v/>
      </c>
    </row>
    <row r="411" s="278" customFormat="1" ht="14.25" spans="1:7">
      <c r="A411" s="298" t="s">
        <v>692</v>
      </c>
      <c r="B411" s="299" t="s">
        <v>693</v>
      </c>
      <c r="C411" s="300">
        <f>SUM(C412)</f>
        <v>0</v>
      </c>
      <c r="D411" s="300">
        <f>SUM(D412)</f>
        <v>0</v>
      </c>
      <c r="E411" s="300">
        <f>SUM(E412)</f>
        <v>0</v>
      </c>
      <c r="F411" s="297" t="str">
        <f t="shared" si="20"/>
        <v/>
      </c>
      <c r="G411" s="297" t="str">
        <f t="shared" si="21"/>
        <v/>
      </c>
    </row>
    <row r="412" s="278" customFormat="1" ht="15" spans="1:7">
      <c r="A412" s="301" t="s">
        <v>694</v>
      </c>
      <c r="B412" s="302" t="s">
        <v>695</v>
      </c>
      <c r="C412" s="305"/>
      <c r="D412" s="304"/>
      <c r="E412" s="303"/>
      <c r="F412" s="297" t="str">
        <f t="shared" si="20"/>
        <v/>
      </c>
      <c r="G412" s="297" t="str">
        <f t="shared" si="21"/>
        <v/>
      </c>
    </row>
    <row r="413" s="278" customFormat="1" ht="14.25" spans="1:7">
      <c r="A413" s="295" t="s">
        <v>696</v>
      </c>
      <c r="B413" s="296" t="s">
        <v>697</v>
      </c>
      <c r="C413" s="324">
        <f>SUM(C414,C419,C428,C434,C439,C444,C449,C456,C460,C464)</f>
        <v>1085</v>
      </c>
      <c r="D413" s="324">
        <f>SUM(D414,D419,D428,D434,D439,D444,D449,D456,D460,D464)</f>
        <v>6317</v>
      </c>
      <c r="E413" s="324">
        <f>SUM(E414,E419,E428,E434,E439,E444,E449,E456,E460,E464)</f>
        <v>972</v>
      </c>
      <c r="F413" s="297">
        <f t="shared" si="20"/>
        <v>89.6</v>
      </c>
      <c r="G413" s="297">
        <f t="shared" si="21"/>
        <v>15.4</v>
      </c>
    </row>
    <row r="414" s="278" customFormat="1" ht="14.25" spans="1:7">
      <c r="A414" s="298" t="s">
        <v>698</v>
      </c>
      <c r="B414" s="309" t="s">
        <v>699</v>
      </c>
      <c r="C414" s="300">
        <f>SUM(C415:C418)</f>
        <v>468</v>
      </c>
      <c r="D414" s="300">
        <f>SUM(D415:D418)</f>
        <v>1520</v>
      </c>
      <c r="E414" s="300">
        <f>SUM(E415:E418)</f>
        <v>160</v>
      </c>
      <c r="F414" s="297">
        <f t="shared" si="20"/>
        <v>34.2</v>
      </c>
      <c r="G414" s="297">
        <f t="shared" si="21"/>
        <v>10.5</v>
      </c>
    </row>
    <row r="415" s="278" customFormat="1" ht="15" spans="1:7">
      <c r="A415" s="301" t="s">
        <v>700</v>
      </c>
      <c r="B415" s="302" t="s">
        <v>33</v>
      </c>
      <c r="C415" s="303">
        <v>152</v>
      </c>
      <c r="D415" s="304">
        <v>357</v>
      </c>
      <c r="E415" s="304">
        <v>160</v>
      </c>
      <c r="F415" s="297">
        <f t="shared" si="20"/>
        <v>105.3</v>
      </c>
      <c r="G415" s="297">
        <f t="shared" si="21"/>
        <v>44.8</v>
      </c>
    </row>
    <row r="416" s="278" customFormat="1" ht="15" spans="1:7">
      <c r="A416" s="301" t="s">
        <v>701</v>
      </c>
      <c r="B416" s="302" t="s">
        <v>35</v>
      </c>
      <c r="C416" s="303">
        <v>76</v>
      </c>
      <c r="D416" s="304">
        <v>70</v>
      </c>
      <c r="E416" s="304"/>
      <c r="F416" s="297">
        <f t="shared" si="20"/>
        <v>0</v>
      </c>
      <c r="G416" s="297">
        <f t="shared" si="21"/>
        <v>0</v>
      </c>
    </row>
    <row r="417" s="278" customFormat="1" ht="15" spans="1:7">
      <c r="A417" s="301" t="s">
        <v>702</v>
      </c>
      <c r="B417" s="302" t="s">
        <v>37</v>
      </c>
      <c r="C417" s="303"/>
      <c r="D417" s="304">
        <v>650</v>
      </c>
      <c r="E417" s="304"/>
      <c r="F417" s="297" t="str">
        <f t="shared" si="20"/>
        <v/>
      </c>
      <c r="G417" s="297">
        <f t="shared" si="21"/>
        <v>0</v>
      </c>
    </row>
    <row r="418" s="278" customFormat="1" ht="15" spans="1:7">
      <c r="A418" s="301" t="s">
        <v>703</v>
      </c>
      <c r="B418" s="306" t="s">
        <v>704</v>
      </c>
      <c r="C418" s="303">
        <v>240</v>
      </c>
      <c r="D418" s="304">
        <v>443</v>
      </c>
      <c r="E418" s="304"/>
      <c r="F418" s="297">
        <f t="shared" si="20"/>
        <v>0</v>
      </c>
      <c r="G418" s="297">
        <f t="shared" si="21"/>
        <v>0</v>
      </c>
    </row>
    <row r="419" s="278" customFormat="1" ht="14.25" spans="1:7">
      <c r="A419" s="298" t="s">
        <v>705</v>
      </c>
      <c r="B419" s="299" t="s">
        <v>706</v>
      </c>
      <c r="C419" s="300">
        <f>SUM(C420:C427)</f>
        <v>0</v>
      </c>
      <c r="D419" s="300">
        <f>SUM(D420:D427)</f>
        <v>0</v>
      </c>
      <c r="E419" s="300"/>
      <c r="F419" s="297" t="str">
        <f t="shared" si="20"/>
        <v/>
      </c>
      <c r="G419" s="297" t="str">
        <f t="shared" si="21"/>
        <v/>
      </c>
    </row>
    <row r="420" s="278" customFormat="1" ht="15" spans="1:7">
      <c r="A420" s="301" t="s">
        <v>707</v>
      </c>
      <c r="B420" s="302" t="s">
        <v>708</v>
      </c>
      <c r="C420" s="305"/>
      <c r="D420" s="304"/>
      <c r="E420" s="304"/>
      <c r="F420" s="297" t="str">
        <f t="shared" si="20"/>
        <v/>
      </c>
      <c r="G420" s="297" t="str">
        <f t="shared" si="21"/>
        <v/>
      </c>
    </row>
    <row r="421" s="278" customFormat="1" ht="15" spans="1:7">
      <c r="A421" s="301" t="s">
        <v>709</v>
      </c>
      <c r="B421" s="307" t="s">
        <v>710</v>
      </c>
      <c r="C421" s="305"/>
      <c r="D421" s="304"/>
      <c r="E421" s="304"/>
      <c r="F421" s="297" t="str">
        <f t="shared" si="20"/>
        <v/>
      </c>
      <c r="G421" s="297" t="str">
        <f t="shared" si="21"/>
        <v/>
      </c>
    </row>
    <row r="422" s="278" customFormat="1" ht="15" spans="1:7">
      <c r="A422" s="301" t="s">
        <v>711</v>
      </c>
      <c r="B422" s="302" t="s">
        <v>712</v>
      </c>
      <c r="C422" s="305"/>
      <c r="D422" s="304"/>
      <c r="E422" s="304"/>
      <c r="F422" s="297" t="str">
        <f t="shared" si="20"/>
        <v/>
      </c>
      <c r="G422" s="297" t="str">
        <f t="shared" si="21"/>
        <v/>
      </c>
    </row>
    <row r="423" s="278" customFormat="1" ht="15" spans="1:7">
      <c r="A423" s="301" t="s">
        <v>713</v>
      </c>
      <c r="B423" s="302" t="s">
        <v>714</v>
      </c>
      <c r="C423" s="305"/>
      <c r="D423" s="304"/>
      <c r="E423" s="304"/>
      <c r="F423" s="297" t="str">
        <f t="shared" si="20"/>
        <v/>
      </c>
      <c r="G423" s="297" t="str">
        <f t="shared" si="21"/>
        <v/>
      </c>
    </row>
    <row r="424" s="278" customFormat="1" ht="15" spans="1:7">
      <c r="A424" s="301" t="s">
        <v>715</v>
      </c>
      <c r="B424" s="302" t="s">
        <v>716</v>
      </c>
      <c r="C424" s="305"/>
      <c r="D424" s="304"/>
      <c r="E424" s="304"/>
      <c r="F424" s="297" t="str">
        <f t="shared" si="20"/>
        <v/>
      </c>
      <c r="G424" s="297" t="str">
        <f t="shared" si="21"/>
        <v/>
      </c>
    </row>
    <row r="425" s="278" customFormat="1" ht="15" spans="1:7">
      <c r="A425" s="301" t="s">
        <v>717</v>
      </c>
      <c r="B425" s="306" t="s">
        <v>718</v>
      </c>
      <c r="C425" s="305"/>
      <c r="D425" s="304"/>
      <c r="E425" s="304"/>
      <c r="F425" s="297" t="str">
        <f t="shared" si="20"/>
        <v/>
      </c>
      <c r="G425" s="297" t="str">
        <f t="shared" si="21"/>
        <v/>
      </c>
    </row>
    <row r="426" s="278" customFormat="1" ht="15" spans="1:7">
      <c r="A426" s="301" t="s">
        <v>719</v>
      </c>
      <c r="B426" s="306" t="s">
        <v>720</v>
      </c>
      <c r="C426" s="305"/>
      <c r="D426" s="304"/>
      <c r="E426" s="304"/>
      <c r="F426" s="297" t="str">
        <f t="shared" si="20"/>
        <v/>
      </c>
      <c r="G426" s="297" t="str">
        <f t="shared" si="21"/>
        <v/>
      </c>
    </row>
    <row r="427" s="278" customFormat="1" ht="15" spans="1:7">
      <c r="A427" s="301" t="s">
        <v>721</v>
      </c>
      <c r="B427" s="306" t="s">
        <v>722</v>
      </c>
      <c r="C427" s="305"/>
      <c r="D427" s="304"/>
      <c r="E427" s="304"/>
      <c r="F427" s="297" t="str">
        <f t="shared" si="20"/>
        <v/>
      </c>
      <c r="G427" s="297" t="str">
        <f t="shared" si="21"/>
        <v/>
      </c>
    </row>
    <row r="428" s="278" customFormat="1" ht="14.25" spans="1:7">
      <c r="A428" s="298" t="s">
        <v>723</v>
      </c>
      <c r="B428" s="309" t="s">
        <v>724</v>
      </c>
      <c r="C428" s="300">
        <f>SUM(C429:C433)</f>
        <v>304</v>
      </c>
      <c r="D428" s="300">
        <f>SUM(D429:D433)</f>
        <v>374</v>
      </c>
      <c r="E428" s="300">
        <f>SUM(E429:E433)</f>
        <v>708</v>
      </c>
      <c r="F428" s="297">
        <f t="shared" si="20"/>
        <v>232.9</v>
      </c>
      <c r="G428" s="297">
        <f t="shared" si="21"/>
        <v>189.3</v>
      </c>
    </row>
    <row r="429" s="278" customFormat="1" ht="15" spans="1:7">
      <c r="A429" s="301" t="s">
        <v>725</v>
      </c>
      <c r="B429" s="302" t="s">
        <v>708</v>
      </c>
      <c r="C429" s="303">
        <v>120</v>
      </c>
      <c r="D429" s="304">
        <v>120</v>
      </c>
      <c r="E429" s="304"/>
      <c r="F429" s="297">
        <f t="shared" si="20"/>
        <v>0</v>
      </c>
      <c r="G429" s="297">
        <f t="shared" si="21"/>
        <v>0</v>
      </c>
    </row>
    <row r="430" s="278" customFormat="1" ht="15" spans="1:7">
      <c r="A430" s="301" t="s">
        <v>726</v>
      </c>
      <c r="B430" s="302" t="s">
        <v>727</v>
      </c>
      <c r="C430" s="303">
        <v>89</v>
      </c>
      <c r="D430" s="304">
        <v>169</v>
      </c>
      <c r="E430" s="304">
        <v>242</v>
      </c>
      <c r="F430" s="297">
        <f t="shared" si="20"/>
        <v>271.9</v>
      </c>
      <c r="G430" s="297">
        <f t="shared" si="21"/>
        <v>143.2</v>
      </c>
    </row>
    <row r="431" s="278" customFormat="1" ht="15" spans="1:7">
      <c r="A431" s="301" t="s">
        <v>728</v>
      </c>
      <c r="B431" s="302" t="s">
        <v>729</v>
      </c>
      <c r="C431" s="303"/>
      <c r="D431" s="304"/>
      <c r="E431" s="304"/>
      <c r="F431" s="297" t="str">
        <f t="shared" si="20"/>
        <v/>
      </c>
      <c r="G431" s="297" t="str">
        <f t="shared" si="21"/>
        <v/>
      </c>
    </row>
    <row r="432" s="278" customFormat="1" ht="15" spans="1:7">
      <c r="A432" s="301" t="s">
        <v>730</v>
      </c>
      <c r="B432" s="306" t="s">
        <v>731</v>
      </c>
      <c r="C432" s="303"/>
      <c r="D432" s="304"/>
      <c r="E432" s="304"/>
      <c r="F432" s="297" t="str">
        <f t="shared" si="20"/>
        <v/>
      </c>
      <c r="G432" s="297" t="str">
        <f t="shared" si="21"/>
        <v/>
      </c>
    </row>
    <row r="433" s="278" customFormat="1" ht="15" spans="1:7">
      <c r="A433" s="301" t="s">
        <v>732</v>
      </c>
      <c r="B433" s="306" t="s">
        <v>733</v>
      </c>
      <c r="C433" s="303">
        <v>95</v>
      </c>
      <c r="D433" s="304">
        <v>85</v>
      </c>
      <c r="E433" s="304">
        <v>466</v>
      </c>
      <c r="F433" s="297">
        <f t="shared" si="20"/>
        <v>490.5</v>
      </c>
      <c r="G433" s="297">
        <f t="shared" si="21"/>
        <v>548.2</v>
      </c>
    </row>
    <row r="434" s="278" customFormat="1" ht="14.25" spans="1:7">
      <c r="A434" s="298" t="s">
        <v>734</v>
      </c>
      <c r="B434" s="309" t="s">
        <v>735</v>
      </c>
      <c r="C434" s="300">
        <f>SUM(C435:C438)</f>
        <v>210</v>
      </c>
      <c r="D434" s="300">
        <f>SUM(D435:D438)</f>
        <v>321</v>
      </c>
      <c r="E434" s="300">
        <f>SUM(E435:E438)</f>
        <v>0</v>
      </c>
      <c r="F434" s="297">
        <f t="shared" si="20"/>
        <v>0</v>
      </c>
      <c r="G434" s="297">
        <f t="shared" si="21"/>
        <v>0</v>
      </c>
    </row>
    <row r="435" s="278" customFormat="1" ht="15" spans="1:7">
      <c r="A435" s="301" t="s">
        <v>736</v>
      </c>
      <c r="B435" s="307" t="s">
        <v>708</v>
      </c>
      <c r="C435" s="303">
        <v>40</v>
      </c>
      <c r="D435" s="304">
        <v>40</v>
      </c>
      <c r="E435" s="304"/>
      <c r="F435" s="297">
        <f t="shared" si="20"/>
        <v>0</v>
      </c>
      <c r="G435" s="297">
        <f t="shared" si="21"/>
        <v>0</v>
      </c>
    </row>
    <row r="436" s="278" customFormat="1" ht="15" spans="1:7">
      <c r="A436" s="301" t="s">
        <v>737</v>
      </c>
      <c r="B436" s="302" t="s">
        <v>738</v>
      </c>
      <c r="C436" s="303"/>
      <c r="D436" s="304"/>
      <c r="E436" s="304"/>
      <c r="F436" s="297" t="str">
        <f t="shared" si="20"/>
        <v/>
      </c>
      <c r="G436" s="297" t="str">
        <f t="shared" si="21"/>
        <v/>
      </c>
    </row>
    <row r="437" s="278" customFormat="1" ht="15" spans="1:7">
      <c r="A437" s="301" t="s">
        <v>739</v>
      </c>
      <c r="B437" s="302" t="s">
        <v>740</v>
      </c>
      <c r="C437" s="303">
        <v>116</v>
      </c>
      <c r="D437" s="304">
        <v>127</v>
      </c>
      <c r="E437" s="304"/>
      <c r="F437" s="297">
        <f t="shared" si="20"/>
        <v>0</v>
      </c>
      <c r="G437" s="297">
        <f t="shared" si="21"/>
        <v>0</v>
      </c>
    </row>
    <row r="438" s="278" customFormat="1" ht="15" spans="1:7">
      <c r="A438" s="301" t="s">
        <v>741</v>
      </c>
      <c r="B438" s="306" t="s">
        <v>742</v>
      </c>
      <c r="C438" s="303">
        <v>54</v>
      </c>
      <c r="D438" s="304">
        <v>154</v>
      </c>
      <c r="E438" s="304"/>
      <c r="F438" s="297">
        <f t="shared" si="20"/>
        <v>0</v>
      </c>
      <c r="G438" s="297">
        <f t="shared" si="21"/>
        <v>0</v>
      </c>
    </row>
    <row r="439" s="278" customFormat="1" ht="14.25" spans="1:7">
      <c r="A439" s="298" t="s">
        <v>743</v>
      </c>
      <c r="B439" s="309" t="s">
        <v>744</v>
      </c>
      <c r="C439" s="300">
        <f>SUM(C440:C443)</f>
        <v>0</v>
      </c>
      <c r="D439" s="300">
        <f>SUM(D440:D443)</f>
        <v>140</v>
      </c>
      <c r="E439" s="300"/>
      <c r="F439" s="297" t="str">
        <f t="shared" si="20"/>
        <v/>
      </c>
      <c r="G439" s="297">
        <f t="shared" si="21"/>
        <v>0</v>
      </c>
    </row>
    <row r="440" s="278" customFormat="1" ht="15" spans="1:7">
      <c r="A440" s="301" t="s">
        <v>745</v>
      </c>
      <c r="B440" s="306" t="s">
        <v>708</v>
      </c>
      <c r="C440" s="305"/>
      <c r="D440" s="304">
        <v>140</v>
      </c>
      <c r="E440" s="304"/>
      <c r="F440" s="297" t="str">
        <f t="shared" si="20"/>
        <v/>
      </c>
      <c r="G440" s="297">
        <f t="shared" si="21"/>
        <v>0</v>
      </c>
    </row>
    <row r="441" s="278" customFormat="1" ht="15" spans="1:7">
      <c r="A441" s="301" t="s">
        <v>746</v>
      </c>
      <c r="B441" s="302" t="s">
        <v>747</v>
      </c>
      <c r="C441" s="305"/>
      <c r="D441" s="304"/>
      <c r="E441" s="304"/>
      <c r="F441" s="297" t="str">
        <f t="shared" si="20"/>
        <v/>
      </c>
      <c r="G441" s="297" t="str">
        <f t="shared" si="21"/>
        <v/>
      </c>
    </row>
    <row r="442" s="278" customFormat="1" ht="15" spans="1:7">
      <c r="A442" s="301" t="s">
        <v>748</v>
      </c>
      <c r="B442" s="302" t="s">
        <v>749</v>
      </c>
      <c r="C442" s="305"/>
      <c r="D442" s="304"/>
      <c r="E442" s="304"/>
      <c r="F442" s="297" t="str">
        <f t="shared" si="20"/>
        <v/>
      </c>
      <c r="G442" s="297" t="str">
        <f t="shared" si="21"/>
        <v/>
      </c>
    </row>
    <row r="443" s="278" customFormat="1" ht="15" spans="1:7">
      <c r="A443" s="301" t="s">
        <v>750</v>
      </c>
      <c r="B443" s="302" t="s">
        <v>751</v>
      </c>
      <c r="C443" s="305"/>
      <c r="D443" s="304"/>
      <c r="E443" s="304"/>
      <c r="F443" s="297" t="str">
        <f t="shared" si="20"/>
        <v/>
      </c>
      <c r="G443" s="297" t="str">
        <f t="shared" si="21"/>
        <v/>
      </c>
    </row>
    <row r="444" s="278" customFormat="1" ht="14.25" spans="1:7">
      <c r="A444" s="298" t="s">
        <v>752</v>
      </c>
      <c r="B444" s="309" t="s">
        <v>753</v>
      </c>
      <c r="C444" s="300">
        <f>SUM(C445:C448)</f>
        <v>0</v>
      </c>
      <c r="D444" s="300"/>
      <c r="E444" s="300"/>
      <c r="F444" s="297" t="str">
        <f t="shared" si="20"/>
        <v/>
      </c>
      <c r="G444" s="297" t="str">
        <f t="shared" si="21"/>
        <v/>
      </c>
    </row>
    <row r="445" s="278" customFormat="1" ht="14.25" spans="1:7">
      <c r="A445" s="301" t="s">
        <v>754</v>
      </c>
      <c r="B445" s="306" t="s">
        <v>755</v>
      </c>
      <c r="C445" s="303"/>
      <c r="D445" s="303">
        <v>100</v>
      </c>
      <c r="E445" s="303"/>
      <c r="F445" s="297" t="str">
        <f t="shared" si="20"/>
        <v/>
      </c>
      <c r="G445" s="297">
        <f t="shared" si="21"/>
        <v>0</v>
      </c>
    </row>
    <row r="446" s="278" customFormat="1" ht="14.25" spans="1:7">
      <c r="A446" s="301" t="s">
        <v>756</v>
      </c>
      <c r="B446" s="306" t="s">
        <v>757</v>
      </c>
      <c r="C446" s="303"/>
      <c r="D446" s="303"/>
      <c r="E446" s="303"/>
      <c r="F446" s="297" t="str">
        <f t="shared" si="20"/>
        <v/>
      </c>
      <c r="G446" s="297" t="str">
        <f t="shared" si="21"/>
        <v/>
      </c>
    </row>
    <row r="447" s="278" customFormat="1" ht="14.25" spans="1:7">
      <c r="A447" s="301" t="s">
        <v>758</v>
      </c>
      <c r="B447" s="306" t="s">
        <v>759</v>
      </c>
      <c r="C447" s="303"/>
      <c r="D447" s="303"/>
      <c r="E447" s="303"/>
      <c r="F447" s="297" t="str">
        <f t="shared" si="20"/>
        <v/>
      </c>
      <c r="G447" s="297" t="str">
        <f t="shared" si="21"/>
        <v/>
      </c>
    </row>
    <row r="448" s="278" customFormat="1" ht="14.25" spans="1:7">
      <c r="A448" s="301" t="s">
        <v>760</v>
      </c>
      <c r="B448" s="306" t="s">
        <v>761</v>
      </c>
      <c r="C448" s="303"/>
      <c r="D448" s="303">
        <v>40</v>
      </c>
      <c r="E448" s="303"/>
      <c r="F448" s="297" t="str">
        <f t="shared" si="20"/>
        <v/>
      </c>
      <c r="G448" s="297">
        <f t="shared" si="21"/>
        <v>0</v>
      </c>
    </row>
    <row r="449" s="278" customFormat="1" ht="14.25" spans="1:7">
      <c r="A449" s="298" t="s">
        <v>762</v>
      </c>
      <c r="B449" s="299" t="s">
        <v>763</v>
      </c>
      <c r="C449" s="300">
        <f>SUM(C450:C455)</f>
        <v>103</v>
      </c>
      <c r="D449" s="300">
        <f>SUM(D450:D455)</f>
        <v>162</v>
      </c>
      <c r="E449" s="300">
        <f>SUM(E450:E455)</f>
        <v>104</v>
      </c>
      <c r="F449" s="297">
        <f t="shared" si="20"/>
        <v>101</v>
      </c>
      <c r="G449" s="297">
        <f t="shared" si="21"/>
        <v>64.2</v>
      </c>
    </row>
    <row r="450" s="278" customFormat="1" ht="15" spans="1:7">
      <c r="A450" s="301" t="s">
        <v>764</v>
      </c>
      <c r="B450" s="302" t="s">
        <v>708</v>
      </c>
      <c r="C450" s="303">
        <v>62</v>
      </c>
      <c r="D450" s="304">
        <v>122</v>
      </c>
      <c r="E450" s="304">
        <v>104</v>
      </c>
      <c r="F450" s="297">
        <f t="shared" si="20"/>
        <v>167.7</v>
      </c>
      <c r="G450" s="297">
        <f t="shared" si="21"/>
        <v>85.2</v>
      </c>
    </row>
    <row r="451" s="278" customFormat="1" ht="15" spans="1:7">
      <c r="A451" s="301" t="s">
        <v>765</v>
      </c>
      <c r="B451" s="306" t="s">
        <v>766</v>
      </c>
      <c r="C451" s="303">
        <v>41</v>
      </c>
      <c r="D451" s="304">
        <v>40</v>
      </c>
      <c r="E451" s="304"/>
      <c r="F451" s="297">
        <f t="shared" si="20"/>
        <v>0</v>
      </c>
      <c r="G451" s="297">
        <f t="shared" si="21"/>
        <v>0</v>
      </c>
    </row>
    <row r="452" s="278" customFormat="1" ht="15" spans="1:7">
      <c r="A452" s="301" t="s">
        <v>767</v>
      </c>
      <c r="B452" s="306" t="s">
        <v>768</v>
      </c>
      <c r="C452" s="303"/>
      <c r="D452" s="304"/>
      <c r="E452" s="304"/>
      <c r="F452" s="297" t="str">
        <f t="shared" si="20"/>
        <v/>
      </c>
      <c r="G452" s="297" t="str">
        <f t="shared" si="21"/>
        <v/>
      </c>
    </row>
    <row r="453" s="278" customFormat="1" ht="15" spans="1:7">
      <c r="A453" s="301" t="s">
        <v>769</v>
      </c>
      <c r="B453" s="306" t="s">
        <v>770</v>
      </c>
      <c r="C453" s="303"/>
      <c r="D453" s="304"/>
      <c r="E453" s="304"/>
      <c r="F453" s="297" t="str">
        <f t="shared" si="20"/>
        <v/>
      </c>
      <c r="G453" s="297" t="str">
        <f t="shared" si="21"/>
        <v/>
      </c>
    </row>
    <row r="454" s="278" customFormat="1" ht="15" spans="1:7">
      <c r="A454" s="301" t="s">
        <v>771</v>
      </c>
      <c r="B454" s="302" t="s">
        <v>772</v>
      </c>
      <c r="C454" s="303"/>
      <c r="D454" s="304"/>
      <c r="E454" s="304"/>
      <c r="F454" s="297" t="str">
        <f t="shared" si="20"/>
        <v/>
      </c>
      <c r="G454" s="297" t="str">
        <f t="shared" si="21"/>
        <v/>
      </c>
    </row>
    <row r="455" s="278" customFormat="1" ht="15" spans="1:7">
      <c r="A455" s="301" t="s">
        <v>773</v>
      </c>
      <c r="B455" s="302" t="s">
        <v>774</v>
      </c>
      <c r="C455" s="303"/>
      <c r="D455" s="304"/>
      <c r="E455" s="304"/>
      <c r="F455" s="297" t="str">
        <f t="shared" si="20"/>
        <v/>
      </c>
      <c r="G455" s="297" t="str">
        <f t="shared" si="21"/>
        <v/>
      </c>
    </row>
    <row r="456" s="278" customFormat="1" ht="14.25" spans="1:7">
      <c r="A456" s="298" t="s">
        <v>775</v>
      </c>
      <c r="B456" s="299" t="s">
        <v>776</v>
      </c>
      <c r="C456" s="300">
        <f>SUM(C457:C459)</f>
        <v>0</v>
      </c>
      <c r="D456" s="300">
        <f>SUM(D457:D459)</f>
        <v>0</v>
      </c>
      <c r="E456" s="300"/>
      <c r="F456" s="297" t="str">
        <f t="shared" si="20"/>
        <v/>
      </c>
      <c r="G456" s="297" t="str">
        <f t="shared" si="21"/>
        <v/>
      </c>
    </row>
    <row r="457" s="278" customFormat="1" ht="14.25" spans="1:7">
      <c r="A457" s="301" t="s">
        <v>777</v>
      </c>
      <c r="B457" s="306" t="s">
        <v>778</v>
      </c>
      <c r="C457" s="303"/>
      <c r="D457" s="303"/>
      <c r="E457" s="303"/>
      <c r="F457" s="297" t="str">
        <f t="shared" si="20"/>
        <v/>
      </c>
      <c r="G457" s="297" t="str">
        <f t="shared" si="21"/>
        <v/>
      </c>
    </row>
    <row r="458" s="278" customFormat="1" ht="14.25" spans="1:7">
      <c r="A458" s="301" t="s">
        <v>779</v>
      </c>
      <c r="B458" s="306" t="s">
        <v>780</v>
      </c>
      <c r="C458" s="303"/>
      <c r="D458" s="303"/>
      <c r="E458" s="303"/>
      <c r="F458" s="297" t="str">
        <f t="shared" si="20"/>
        <v/>
      </c>
      <c r="G458" s="297" t="str">
        <f t="shared" si="21"/>
        <v/>
      </c>
    </row>
    <row r="459" s="278" customFormat="1" ht="14.25" spans="1:7">
      <c r="A459" s="301" t="s">
        <v>781</v>
      </c>
      <c r="B459" s="306" t="s">
        <v>782</v>
      </c>
      <c r="C459" s="303"/>
      <c r="D459" s="303"/>
      <c r="E459" s="303"/>
      <c r="F459" s="297" t="str">
        <f t="shared" si="20"/>
        <v/>
      </c>
      <c r="G459" s="297" t="str">
        <f t="shared" si="21"/>
        <v/>
      </c>
    </row>
    <row r="460" s="278" customFormat="1" ht="14.25" spans="1:7">
      <c r="A460" s="298" t="s">
        <v>783</v>
      </c>
      <c r="B460" s="313" t="s">
        <v>784</v>
      </c>
      <c r="C460" s="300">
        <f>SUM(C461:C463)</f>
        <v>0</v>
      </c>
      <c r="D460" s="300">
        <f>SUM(D461:D463)</f>
        <v>0</v>
      </c>
      <c r="E460" s="300"/>
      <c r="F460" s="297" t="str">
        <f t="shared" si="20"/>
        <v/>
      </c>
      <c r="G460" s="297" t="str">
        <f t="shared" si="21"/>
        <v/>
      </c>
    </row>
    <row r="461" s="278" customFormat="1" ht="15" spans="1:7">
      <c r="A461" s="301" t="s">
        <v>785</v>
      </c>
      <c r="B461" s="306" t="s">
        <v>786</v>
      </c>
      <c r="C461" s="305"/>
      <c r="D461" s="304"/>
      <c r="E461" s="304"/>
      <c r="F461" s="297" t="str">
        <f t="shared" ref="F461:F524" si="22">IF(C461=0,"",ROUND(E461/C461*100,1))</f>
        <v/>
      </c>
      <c r="G461" s="297" t="str">
        <f t="shared" ref="G461:G524" si="23">IF(D461=0,"",ROUND(E461/D461*100,1))</f>
        <v/>
      </c>
    </row>
    <row r="462" s="278" customFormat="1" ht="15" spans="1:7">
      <c r="A462" s="301" t="s">
        <v>787</v>
      </c>
      <c r="B462" s="306" t="s">
        <v>788</v>
      </c>
      <c r="C462" s="305"/>
      <c r="D462" s="304"/>
      <c r="E462" s="304"/>
      <c r="F462" s="297" t="str">
        <f t="shared" si="22"/>
        <v/>
      </c>
      <c r="G462" s="297" t="str">
        <f t="shared" si="23"/>
        <v/>
      </c>
    </row>
    <row r="463" s="278" customFormat="1" ht="15" spans="1:7">
      <c r="A463" s="301" t="s">
        <v>789</v>
      </c>
      <c r="B463" s="306" t="s">
        <v>790</v>
      </c>
      <c r="C463" s="305"/>
      <c r="D463" s="304"/>
      <c r="E463" s="304"/>
      <c r="F463" s="297" t="str">
        <f t="shared" si="22"/>
        <v/>
      </c>
      <c r="G463" s="297" t="str">
        <f t="shared" si="23"/>
        <v/>
      </c>
    </row>
    <row r="464" s="278" customFormat="1" ht="14.25" spans="1:7">
      <c r="A464" s="298" t="s">
        <v>791</v>
      </c>
      <c r="B464" s="299" t="s">
        <v>792</v>
      </c>
      <c r="C464" s="300">
        <f>SUM(C465:C468)</f>
        <v>0</v>
      </c>
      <c r="D464" s="300">
        <f>SUM(D465:D468)</f>
        <v>3800</v>
      </c>
      <c r="E464" s="300"/>
      <c r="F464" s="297" t="str">
        <f t="shared" si="22"/>
        <v/>
      </c>
      <c r="G464" s="297">
        <f t="shared" si="23"/>
        <v>0</v>
      </c>
    </row>
    <row r="465" s="278" customFormat="1" ht="15" spans="1:7">
      <c r="A465" s="301" t="s">
        <v>793</v>
      </c>
      <c r="B465" s="302" t="s">
        <v>794</v>
      </c>
      <c r="C465" s="305"/>
      <c r="D465" s="304"/>
      <c r="E465" s="304"/>
      <c r="F465" s="297" t="str">
        <f t="shared" si="22"/>
        <v/>
      </c>
      <c r="G465" s="297" t="str">
        <f t="shared" si="23"/>
        <v/>
      </c>
    </row>
    <row r="466" s="278" customFormat="1" ht="15" spans="1:7">
      <c r="A466" s="301" t="s">
        <v>795</v>
      </c>
      <c r="B466" s="306" t="s">
        <v>796</v>
      </c>
      <c r="C466" s="305"/>
      <c r="D466" s="304"/>
      <c r="E466" s="304"/>
      <c r="F466" s="297" t="str">
        <f t="shared" si="22"/>
        <v/>
      </c>
      <c r="G466" s="297" t="str">
        <f t="shared" si="23"/>
        <v/>
      </c>
    </row>
    <row r="467" s="278" customFormat="1" ht="15" spans="1:7">
      <c r="A467" s="301" t="s">
        <v>797</v>
      </c>
      <c r="B467" s="306" t="s">
        <v>798</v>
      </c>
      <c r="C467" s="305"/>
      <c r="D467" s="304"/>
      <c r="E467" s="304"/>
      <c r="F467" s="297" t="str">
        <f t="shared" si="22"/>
        <v/>
      </c>
      <c r="G467" s="297" t="str">
        <f t="shared" si="23"/>
        <v/>
      </c>
    </row>
    <row r="468" s="278" customFormat="1" ht="15" spans="1:7">
      <c r="A468" s="301" t="s">
        <v>799</v>
      </c>
      <c r="B468" s="306" t="s">
        <v>800</v>
      </c>
      <c r="C468" s="305"/>
      <c r="D468" s="304">
        <v>3800</v>
      </c>
      <c r="E468" s="304"/>
      <c r="F468" s="297" t="str">
        <f t="shared" si="22"/>
        <v/>
      </c>
      <c r="G468" s="297">
        <f t="shared" si="23"/>
        <v>0</v>
      </c>
    </row>
    <row r="469" s="278" customFormat="1" ht="14.25" spans="1:7">
      <c r="A469" s="295" t="s">
        <v>801</v>
      </c>
      <c r="B469" s="296" t="s">
        <v>802</v>
      </c>
      <c r="C469" s="324">
        <f>SUM(C470,C486,C494,C505,C514,C522)</f>
        <v>3010</v>
      </c>
      <c r="D469" s="324">
        <f>SUM(D470,D486,D494,D505,D514,D522)</f>
        <v>2625</v>
      </c>
      <c r="E469" s="324">
        <f>SUM(E470,E486,E494,E505,E514,E522)</f>
        <v>2732</v>
      </c>
      <c r="F469" s="297">
        <f t="shared" si="22"/>
        <v>90.8</v>
      </c>
      <c r="G469" s="297">
        <f t="shared" si="23"/>
        <v>104.1</v>
      </c>
    </row>
    <row r="470" s="278" customFormat="1" ht="14.25" spans="1:7">
      <c r="A470" s="298" t="s">
        <v>803</v>
      </c>
      <c r="B470" s="313" t="s">
        <v>804</v>
      </c>
      <c r="C470" s="300">
        <f>SUM(C471:C485)</f>
        <v>2240</v>
      </c>
      <c r="D470" s="300">
        <f>SUM(D471:D485)</f>
        <v>1955</v>
      </c>
      <c r="E470" s="300">
        <f>SUM(E471:E485)</f>
        <v>2093</v>
      </c>
      <c r="F470" s="297">
        <f t="shared" si="22"/>
        <v>93.4</v>
      </c>
      <c r="G470" s="297">
        <f t="shared" si="23"/>
        <v>107.1</v>
      </c>
    </row>
    <row r="471" s="278" customFormat="1" ht="15" spans="1:7">
      <c r="A471" s="301" t="s">
        <v>805</v>
      </c>
      <c r="B471" s="307" t="s">
        <v>33</v>
      </c>
      <c r="C471" s="303">
        <v>897</v>
      </c>
      <c r="D471" s="304">
        <v>732</v>
      </c>
      <c r="E471" s="304">
        <v>670</v>
      </c>
      <c r="F471" s="297">
        <f t="shared" si="22"/>
        <v>74.7</v>
      </c>
      <c r="G471" s="297">
        <f t="shared" si="23"/>
        <v>91.5</v>
      </c>
    </row>
    <row r="472" s="278" customFormat="1" ht="15" spans="1:7">
      <c r="A472" s="301" t="s">
        <v>806</v>
      </c>
      <c r="B472" s="307" t="s">
        <v>35</v>
      </c>
      <c r="C472" s="303">
        <v>121</v>
      </c>
      <c r="D472" s="304">
        <v>121</v>
      </c>
      <c r="E472" s="304">
        <v>323</v>
      </c>
      <c r="F472" s="297">
        <f t="shared" si="22"/>
        <v>266.9</v>
      </c>
      <c r="G472" s="297">
        <f t="shared" si="23"/>
        <v>266.9</v>
      </c>
    </row>
    <row r="473" s="278" customFormat="1" ht="15" spans="1:7">
      <c r="A473" s="301" t="s">
        <v>807</v>
      </c>
      <c r="B473" s="307" t="s">
        <v>37</v>
      </c>
      <c r="C473" s="303"/>
      <c r="D473" s="304"/>
      <c r="E473" s="304"/>
      <c r="F473" s="297" t="str">
        <f t="shared" si="22"/>
        <v/>
      </c>
      <c r="G473" s="297" t="str">
        <f t="shared" si="23"/>
        <v/>
      </c>
    </row>
    <row r="474" s="278" customFormat="1" ht="15" spans="1:7">
      <c r="A474" s="301" t="s">
        <v>808</v>
      </c>
      <c r="B474" s="307" t="s">
        <v>809</v>
      </c>
      <c r="C474" s="303"/>
      <c r="D474" s="304"/>
      <c r="E474" s="304"/>
      <c r="F474" s="297" t="str">
        <f t="shared" si="22"/>
        <v/>
      </c>
      <c r="G474" s="297" t="str">
        <f t="shared" si="23"/>
        <v/>
      </c>
    </row>
    <row r="475" s="278" customFormat="1" ht="15" spans="1:7">
      <c r="A475" s="301" t="s">
        <v>810</v>
      </c>
      <c r="B475" s="307" t="s">
        <v>811</v>
      </c>
      <c r="C475" s="303"/>
      <c r="D475" s="304"/>
      <c r="E475" s="304"/>
      <c r="F475" s="297" t="str">
        <f t="shared" si="22"/>
        <v/>
      </c>
      <c r="G475" s="297" t="str">
        <f t="shared" si="23"/>
        <v/>
      </c>
    </row>
    <row r="476" s="278" customFormat="1" ht="15" spans="1:7">
      <c r="A476" s="301" t="s">
        <v>812</v>
      </c>
      <c r="B476" s="307" t="s">
        <v>813</v>
      </c>
      <c r="C476" s="303"/>
      <c r="D476" s="304"/>
      <c r="E476" s="304"/>
      <c r="F476" s="297" t="str">
        <f t="shared" si="22"/>
        <v/>
      </c>
      <c r="G476" s="297" t="str">
        <f t="shared" si="23"/>
        <v/>
      </c>
    </row>
    <row r="477" s="278" customFormat="1" ht="15" spans="1:7">
      <c r="A477" s="301" t="s">
        <v>814</v>
      </c>
      <c r="B477" s="307" t="s">
        <v>815</v>
      </c>
      <c r="C477" s="303"/>
      <c r="D477" s="304"/>
      <c r="E477" s="304"/>
      <c r="F477" s="297" t="str">
        <f t="shared" si="22"/>
        <v/>
      </c>
      <c r="G477" s="297" t="str">
        <f t="shared" si="23"/>
        <v/>
      </c>
    </row>
    <row r="478" s="278" customFormat="1" ht="15" spans="1:7">
      <c r="A478" s="301" t="s">
        <v>816</v>
      </c>
      <c r="B478" s="307" t="s">
        <v>817</v>
      </c>
      <c r="C478" s="303">
        <v>26</v>
      </c>
      <c r="D478" s="304">
        <v>26</v>
      </c>
      <c r="E478" s="304"/>
      <c r="F478" s="297">
        <f t="shared" si="22"/>
        <v>0</v>
      </c>
      <c r="G478" s="297">
        <f t="shared" si="23"/>
        <v>0</v>
      </c>
    </row>
    <row r="479" s="278" customFormat="1" ht="15" spans="1:7">
      <c r="A479" s="301" t="s">
        <v>818</v>
      </c>
      <c r="B479" s="307" t="s">
        <v>819</v>
      </c>
      <c r="C479" s="303">
        <v>170</v>
      </c>
      <c r="D479" s="304">
        <v>170</v>
      </c>
      <c r="E479" s="304"/>
      <c r="F479" s="297">
        <f t="shared" si="22"/>
        <v>0</v>
      </c>
      <c r="G479" s="297">
        <f t="shared" si="23"/>
        <v>0</v>
      </c>
    </row>
    <row r="480" s="278" customFormat="1" ht="15" spans="1:7">
      <c r="A480" s="301" t="s">
        <v>820</v>
      </c>
      <c r="B480" s="307" t="s">
        <v>821</v>
      </c>
      <c r="C480" s="303"/>
      <c r="D480" s="304"/>
      <c r="E480" s="304"/>
      <c r="F480" s="297" t="str">
        <f t="shared" si="22"/>
        <v/>
      </c>
      <c r="G480" s="297" t="str">
        <f t="shared" si="23"/>
        <v/>
      </c>
    </row>
    <row r="481" s="278" customFormat="1" ht="15" spans="1:7">
      <c r="A481" s="301" t="s">
        <v>822</v>
      </c>
      <c r="B481" s="307" t="s">
        <v>823</v>
      </c>
      <c r="C481" s="303"/>
      <c r="D481" s="304"/>
      <c r="E481" s="304"/>
      <c r="F481" s="297" t="str">
        <f t="shared" si="22"/>
        <v/>
      </c>
      <c r="G481" s="297" t="str">
        <f t="shared" si="23"/>
        <v/>
      </c>
    </row>
    <row r="482" s="278" customFormat="1" ht="15" spans="1:7">
      <c r="A482" s="301" t="s">
        <v>824</v>
      </c>
      <c r="B482" s="307" t="s">
        <v>825</v>
      </c>
      <c r="C482" s="303"/>
      <c r="D482" s="304"/>
      <c r="E482" s="304"/>
      <c r="F482" s="297" t="str">
        <f t="shared" si="22"/>
        <v/>
      </c>
      <c r="G482" s="297" t="str">
        <f t="shared" si="23"/>
        <v/>
      </c>
    </row>
    <row r="483" s="278" customFormat="1" ht="15" spans="1:7">
      <c r="A483" s="301" t="s">
        <v>826</v>
      </c>
      <c r="B483" s="307" t="s">
        <v>827</v>
      </c>
      <c r="C483" s="303">
        <v>102</v>
      </c>
      <c r="D483" s="304">
        <v>102</v>
      </c>
      <c r="E483" s="304"/>
      <c r="F483" s="297">
        <f t="shared" si="22"/>
        <v>0</v>
      </c>
      <c r="G483" s="297">
        <f t="shared" si="23"/>
        <v>0</v>
      </c>
    </row>
    <row r="484" s="278" customFormat="1" ht="15" spans="1:7">
      <c r="A484" s="301" t="s">
        <v>828</v>
      </c>
      <c r="B484" s="307" t="s">
        <v>829</v>
      </c>
      <c r="C484" s="303">
        <v>170</v>
      </c>
      <c r="D484" s="304">
        <v>150</v>
      </c>
      <c r="E484" s="304"/>
      <c r="F484" s="297">
        <f t="shared" si="22"/>
        <v>0</v>
      </c>
      <c r="G484" s="297">
        <f t="shared" si="23"/>
        <v>0</v>
      </c>
    </row>
    <row r="485" s="278" customFormat="1" ht="15" spans="1:7">
      <c r="A485" s="301" t="s">
        <v>830</v>
      </c>
      <c r="B485" s="307" t="s">
        <v>831</v>
      </c>
      <c r="C485" s="303">
        <v>754</v>
      </c>
      <c r="D485" s="304">
        <v>654</v>
      </c>
      <c r="E485" s="304">
        <v>1100</v>
      </c>
      <c r="F485" s="297">
        <f t="shared" si="22"/>
        <v>145.9</v>
      </c>
      <c r="G485" s="297">
        <f t="shared" si="23"/>
        <v>168.2</v>
      </c>
    </row>
    <row r="486" s="278" customFormat="1" ht="14.25" spans="1:7">
      <c r="A486" s="298" t="s">
        <v>832</v>
      </c>
      <c r="B486" s="313" t="s">
        <v>833</v>
      </c>
      <c r="C486" s="300">
        <f>SUM(C487:C493)</f>
        <v>0</v>
      </c>
      <c r="D486" s="300">
        <f>SUM(D487:D493)</f>
        <v>0</v>
      </c>
      <c r="E486" s="300">
        <f>SUM(E487:E493)</f>
        <v>0</v>
      </c>
      <c r="F486" s="297" t="str">
        <f t="shared" si="22"/>
        <v/>
      </c>
      <c r="G486" s="297" t="str">
        <f t="shared" si="23"/>
        <v/>
      </c>
    </row>
    <row r="487" s="278" customFormat="1" ht="15" spans="1:7">
      <c r="A487" s="301" t="s">
        <v>834</v>
      </c>
      <c r="B487" s="307" t="s">
        <v>33</v>
      </c>
      <c r="C487" s="305"/>
      <c r="D487" s="304"/>
      <c r="E487" s="304"/>
      <c r="F487" s="297" t="str">
        <f t="shared" si="22"/>
        <v/>
      </c>
      <c r="G487" s="297" t="str">
        <f t="shared" si="23"/>
        <v/>
      </c>
    </row>
    <row r="488" s="278" customFormat="1" ht="15" spans="1:7">
      <c r="A488" s="301" t="s">
        <v>835</v>
      </c>
      <c r="B488" s="307" t="s">
        <v>35</v>
      </c>
      <c r="C488" s="305"/>
      <c r="D488" s="304"/>
      <c r="E488" s="304"/>
      <c r="F488" s="297" t="str">
        <f t="shared" si="22"/>
        <v/>
      </c>
      <c r="G488" s="297" t="str">
        <f t="shared" si="23"/>
        <v/>
      </c>
    </row>
    <row r="489" s="278" customFormat="1" ht="15" spans="1:7">
      <c r="A489" s="301" t="s">
        <v>836</v>
      </c>
      <c r="B489" s="307" t="s">
        <v>37</v>
      </c>
      <c r="C489" s="305"/>
      <c r="D489" s="304"/>
      <c r="E489" s="304"/>
      <c r="F489" s="297" t="str">
        <f t="shared" si="22"/>
        <v/>
      </c>
      <c r="G489" s="297" t="str">
        <f t="shared" si="23"/>
        <v/>
      </c>
    </row>
    <row r="490" s="278" customFormat="1" ht="15" spans="1:7">
      <c r="A490" s="301" t="s">
        <v>837</v>
      </c>
      <c r="B490" s="307" t="s">
        <v>838</v>
      </c>
      <c r="C490" s="305"/>
      <c r="D490" s="304"/>
      <c r="E490" s="304"/>
      <c r="F490" s="297" t="str">
        <f t="shared" si="22"/>
        <v/>
      </c>
      <c r="G490" s="297" t="str">
        <f t="shared" si="23"/>
        <v/>
      </c>
    </row>
    <row r="491" s="278" customFormat="1" ht="15" spans="1:7">
      <c r="A491" s="301" t="s">
        <v>839</v>
      </c>
      <c r="B491" s="307" t="s">
        <v>840</v>
      </c>
      <c r="C491" s="305"/>
      <c r="D491" s="304"/>
      <c r="E491" s="304"/>
      <c r="F491" s="297" t="str">
        <f t="shared" si="22"/>
        <v/>
      </c>
      <c r="G491" s="297" t="str">
        <f t="shared" si="23"/>
        <v/>
      </c>
    </row>
    <row r="492" s="278" customFormat="1" ht="15" spans="1:7">
      <c r="A492" s="301" t="s">
        <v>841</v>
      </c>
      <c r="B492" s="307" t="s">
        <v>842</v>
      </c>
      <c r="C492" s="305"/>
      <c r="D492" s="304"/>
      <c r="E492" s="304"/>
      <c r="F492" s="297" t="str">
        <f t="shared" si="22"/>
        <v/>
      </c>
      <c r="G492" s="297" t="str">
        <f t="shared" si="23"/>
        <v/>
      </c>
    </row>
    <row r="493" s="278" customFormat="1" ht="15" spans="1:7">
      <c r="A493" s="301" t="s">
        <v>843</v>
      </c>
      <c r="B493" s="307" t="s">
        <v>844</v>
      </c>
      <c r="C493" s="305"/>
      <c r="D493" s="304"/>
      <c r="E493" s="304"/>
      <c r="F493" s="297" t="str">
        <f t="shared" si="22"/>
        <v/>
      </c>
      <c r="G493" s="297" t="str">
        <f t="shared" si="23"/>
        <v/>
      </c>
    </row>
    <row r="494" s="278" customFormat="1" ht="14.25" spans="1:7">
      <c r="A494" s="298" t="s">
        <v>845</v>
      </c>
      <c r="B494" s="313" t="s">
        <v>846</v>
      </c>
      <c r="C494" s="300">
        <f>SUM(C495:C504)</f>
        <v>0</v>
      </c>
      <c r="D494" s="300">
        <f>SUM(D495:D504)</f>
        <v>0</v>
      </c>
      <c r="E494" s="300"/>
      <c r="F494" s="297" t="str">
        <f t="shared" si="22"/>
        <v/>
      </c>
      <c r="G494" s="297" t="str">
        <f t="shared" si="23"/>
        <v/>
      </c>
    </row>
    <row r="495" s="278" customFormat="1" ht="14.25" spans="1:7">
      <c r="A495" s="301" t="s">
        <v>847</v>
      </c>
      <c r="B495" s="307" t="s">
        <v>33</v>
      </c>
      <c r="C495" s="303"/>
      <c r="D495" s="303"/>
      <c r="E495" s="303"/>
      <c r="F495" s="297" t="str">
        <f t="shared" si="22"/>
        <v/>
      </c>
      <c r="G495" s="297" t="str">
        <f t="shared" si="23"/>
        <v/>
      </c>
    </row>
    <row r="496" s="278" customFormat="1" ht="14.25" spans="1:7">
      <c r="A496" s="301" t="s">
        <v>848</v>
      </c>
      <c r="B496" s="307" t="s">
        <v>35</v>
      </c>
      <c r="C496" s="303"/>
      <c r="D496" s="303"/>
      <c r="E496" s="303"/>
      <c r="F496" s="297" t="str">
        <f t="shared" si="22"/>
        <v/>
      </c>
      <c r="G496" s="297" t="str">
        <f t="shared" si="23"/>
        <v/>
      </c>
    </row>
    <row r="497" s="278" customFormat="1" ht="14.25" spans="1:7">
      <c r="A497" s="301" t="s">
        <v>849</v>
      </c>
      <c r="B497" s="307" t="s">
        <v>37</v>
      </c>
      <c r="C497" s="303"/>
      <c r="D497" s="303"/>
      <c r="E497" s="303"/>
      <c r="F497" s="297" t="str">
        <f t="shared" si="22"/>
        <v/>
      </c>
      <c r="G497" s="297" t="str">
        <f t="shared" si="23"/>
        <v/>
      </c>
    </row>
    <row r="498" s="278" customFormat="1" ht="14.25" spans="1:7">
      <c r="A498" s="301" t="s">
        <v>850</v>
      </c>
      <c r="B498" s="307" t="s">
        <v>851</v>
      </c>
      <c r="C498" s="303"/>
      <c r="D498" s="303"/>
      <c r="E498" s="303"/>
      <c r="F498" s="297" t="str">
        <f t="shared" si="22"/>
        <v/>
      </c>
      <c r="G498" s="297" t="str">
        <f t="shared" si="23"/>
        <v/>
      </c>
    </row>
    <row r="499" s="278" customFormat="1" ht="14.25" spans="1:7">
      <c r="A499" s="301" t="s">
        <v>852</v>
      </c>
      <c r="B499" s="307" t="s">
        <v>853</v>
      </c>
      <c r="C499" s="303"/>
      <c r="D499" s="303"/>
      <c r="E499" s="303"/>
      <c r="F499" s="297" t="str">
        <f t="shared" si="22"/>
        <v/>
      </c>
      <c r="G499" s="297" t="str">
        <f t="shared" si="23"/>
        <v/>
      </c>
    </row>
    <row r="500" s="278" customFormat="1" ht="14.25" spans="1:7">
      <c r="A500" s="301" t="s">
        <v>854</v>
      </c>
      <c r="B500" s="307" t="s">
        <v>855</v>
      </c>
      <c r="C500" s="303"/>
      <c r="D500" s="303"/>
      <c r="E500" s="303"/>
      <c r="F500" s="297" t="str">
        <f t="shared" si="22"/>
        <v/>
      </c>
      <c r="G500" s="297" t="str">
        <f t="shared" si="23"/>
        <v/>
      </c>
    </row>
    <row r="501" s="278" customFormat="1" ht="14.25" spans="1:7">
      <c r="A501" s="301" t="s">
        <v>856</v>
      </c>
      <c r="B501" s="307" t="s">
        <v>857</v>
      </c>
      <c r="C501" s="303"/>
      <c r="D501" s="303"/>
      <c r="E501" s="303"/>
      <c r="F501" s="297" t="str">
        <f t="shared" si="22"/>
        <v/>
      </c>
      <c r="G501" s="297" t="str">
        <f t="shared" si="23"/>
        <v/>
      </c>
    </row>
    <row r="502" s="278" customFormat="1" ht="14.25" spans="1:7">
      <c r="A502" s="301" t="s">
        <v>858</v>
      </c>
      <c r="B502" s="307" t="s">
        <v>859</v>
      </c>
      <c r="C502" s="303"/>
      <c r="D502" s="303"/>
      <c r="E502" s="303"/>
      <c r="F502" s="297" t="str">
        <f t="shared" si="22"/>
        <v/>
      </c>
      <c r="G502" s="297" t="str">
        <f t="shared" si="23"/>
        <v/>
      </c>
    </row>
    <row r="503" s="278" customFormat="1" ht="14.25" spans="1:7">
      <c r="A503" s="301" t="s">
        <v>860</v>
      </c>
      <c r="B503" s="307" t="s">
        <v>861</v>
      </c>
      <c r="C503" s="303"/>
      <c r="D503" s="303"/>
      <c r="E503" s="303"/>
      <c r="F503" s="297" t="str">
        <f t="shared" si="22"/>
        <v/>
      </c>
      <c r="G503" s="297" t="str">
        <f t="shared" si="23"/>
        <v/>
      </c>
    </row>
    <row r="504" s="278" customFormat="1" ht="14.25" spans="1:7">
      <c r="A504" s="301" t="s">
        <v>862</v>
      </c>
      <c r="B504" s="307" t="s">
        <v>863</v>
      </c>
      <c r="C504" s="303"/>
      <c r="D504" s="303"/>
      <c r="E504" s="303"/>
      <c r="F504" s="297" t="str">
        <f t="shared" si="22"/>
        <v/>
      </c>
      <c r="G504" s="297" t="str">
        <f t="shared" si="23"/>
        <v/>
      </c>
    </row>
    <row r="505" s="278" customFormat="1" ht="14.25" spans="1:7">
      <c r="A505" s="298" t="s">
        <v>864</v>
      </c>
      <c r="B505" s="313" t="s">
        <v>865</v>
      </c>
      <c r="C505" s="300">
        <f>SUM(C506:C513)</f>
        <v>0</v>
      </c>
      <c r="D505" s="300">
        <f>SUM(D506:D513)</f>
        <v>0</v>
      </c>
      <c r="E505" s="300">
        <f>SUM(E506:E513)</f>
        <v>0</v>
      </c>
      <c r="F505" s="297" t="str">
        <f t="shared" si="22"/>
        <v/>
      </c>
      <c r="G505" s="297" t="str">
        <f t="shared" si="23"/>
        <v/>
      </c>
    </row>
    <row r="506" s="278" customFormat="1" ht="15" spans="1:7">
      <c r="A506" s="301" t="s">
        <v>866</v>
      </c>
      <c r="B506" s="307" t="s">
        <v>33</v>
      </c>
      <c r="C506" s="305"/>
      <c r="D506" s="304"/>
      <c r="E506" s="303"/>
      <c r="F506" s="297" t="str">
        <f t="shared" si="22"/>
        <v/>
      </c>
      <c r="G506" s="297" t="str">
        <f t="shared" si="23"/>
        <v/>
      </c>
    </row>
    <row r="507" s="278" customFormat="1" ht="15" spans="1:7">
      <c r="A507" s="301" t="s">
        <v>867</v>
      </c>
      <c r="B507" s="307" t="s">
        <v>35</v>
      </c>
      <c r="C507" s="305"/>
      <c r="D507" s="304"/>
      <c r="E507" s="303"/>
      <c r="F507" s="297" t="str">
        <f t="shared" si="22"/>
        <v/>
      </c>
      <c r="G507" s="297" t="str">
        <f t="shared" si="23"/>
        <v/>
      </c>
    </row>
    <row r="508" s="278" customFormat="1" ht="15" spans="1:7">
      <c r="A508" s="301" t="s">
        <v>868</v>
      </c>
      <c r="B508" s="307" t="s">
        <v>37</v>
      </c>
      <c r="C508" s="305"/>
      <c r="D508" s="304"/>
      <c r="E508" s="303"/>
      <c r="F508" s="297" t="str">
        <f t="shared" si="22"/>
        <v/>
      </c>
      <c r="G508" s="297" t="str">
        <f t="shared" si="23"/>
        <v/>
      </c>
    </row>
    <row r="509" s="278" customFormat="1" ht="15" spans="1:7">
      <c r="A509" s="301" t="s">
        <v>869</v>
      </c>
      <c r="B509" s="307" t="s">
        <v>870</v>
      </c>
      <c r="C509" s="305"/>
      <c r="D509" s="304"/>
      <c r="E509" s="303"/>
      <c r="F509" s="297" t="str">
        <f t="shared" si="22"/>
        <v/>
      </c>
      <c r="G509" s="297" t="str">
        <f t="shared" si="23"/>
        <v/>
      </c>
    </row>
    <row r="510" s="278" customFormat="1" ht="15" spans="1:7">
      <c r="A510" s="301" t="s">
        <v>871</v>
      </c>
      <c r="B510" s="307" t="s">
        <v>872</v>
      </c>
      <c r="C510" s="305"/>
      <c r="D510" s="304"/>
      <c r="E510" s="303"/>
      <c r="F510" s="297" t="str">
        <f t="shared" si="22"/>
        <v/>
      </c>
      <c r="G510" s="297" t="str">
        <f t="shared" si="23"/>
        <v/>
      </c>
    </row>
    <row r="511" s="278" customFormat="1" ht="15" spans="1:7">
      <c r="A511" s="301" t="s">
        <v>873</v>
      </c>
      <c r="B511" s="307" t="s">
        <v>874</v>
      </c>
      <c r="C511" s="305"/>
      <c r="D511" s="304"/>
      <c r="E511" s="303"/>
      <c r="F511" s="297" t="str">
        <f t="shared" si="22"/>
        <v/>
      </c>
      <c r="G511" s="297" t="str">
        <f t="shared" si="23"/>
        <v/>
      </c>
    </row>
    <row r="512" s="278" customFormat="1" ht="15" spans="1:7">
      <c r="A512" s="301" t="s">
        <v>875</v>
      </c>
      <c r="B512" s="307" t="s">
        <v>876</v>
      </c>
      <c r="C512" s="305"/>
      <c r="D512" s="304"/>
      <c r="E512" s="303"/>
      <c r="F512" s="297" t="str">
        <f t="shared" si="22"/>
        <v/>
      </c>
      <c r="G512" s="297" t="str">
        <f t="shared" si="23"/>
        <v/>
      </c>
    </row>
    <row r="513" s="278" customFormat="1" ht="15" spans="1:7">
      <c r="A513" s="301" t="s">
        <v>877</v>
      </c>
      <c r="B513" s="307" t="s">
        <v>878</v>
      </c>
      <c r="C513" s="305"/>
      <c r="D513" s="304"/>
      <c r="E513" s="303"/>
      <c r="F513" s="297" t="str">
        <f t="shared" si="22"/>
        <v/>
      </c>
      <c r="G513" s="297" t="str">
        <f t="shared" si="23"/>
        <v/>
      </c>
    </row>
    <row r="514" s="278" customFormat="1" ht="14.25" spans="1:7">
      <c r="A514" s="298" t="s">
        <v>879</v>
      </c>
      <c r="B514" s="313" t="s">
        <v>880</v>
      </c>
      <c r="C514" s="300">
        <f>SUM(C515:C521)</f>
        <v>750</v>
      </c>
      <c r="D514" s="300">
        <f>SUM(D515:D521)</f>
        <v>650</v>
      </c>
      <c r="E514" s="300">
        <f>SUM(E515:E521)</f>
        <v>631</v>
      </c>
      <c r="F514" s="297">
        <f t="shared" si="22"/>
        <v>84.1</v>
      </c>
      <c r="G514" s="297">
        <f t="shared" si="23"/>
        <v>97.1</v>
      </c>
    </row>
    <row r="515" s="278" customFormat="1" ht="15" spans="1:7">
      <c r="A515" s="301" t="s">
        <v>881</v>
      </c>
      <c r="B515" s="307" t="s">
        <v>33</v>
      </c>
      <c r="C515" s="303">
        <v>556</v>
      </c>
      <c r="D515" s="304">
        <v>500</v>
      </c>
      <c r="E515" s="304">
        <v>403</v>
      </c>
      <c r="F515" s="297">
        <f t="shared" si="22"/>
        <v>72.5</v>
      </c>
      <c r="G515" s="297">
        <f t="shared" si="23"/>
        <v>80.6</v>
      </c>
    </row>
    <row r="516" s="278" customFormat="1" ht="15" spans="1:7">
      <c r="A516" s="301" t="s">
        <v>882</v>
      </c>
      <c r="B516" s="307" t="s">
        <v>35</v>
      </c>
      <c r="C516" s="303">
        <v>89</v>
      </c>
      <c r="D516" s="304">
        <v>50</v>
      </c>
      <c r="E516" s="304">
        <v>204</v>
      </c>
      <c r="F516" s="297">
        <f t="shared" si="22"/>
        <v>229.2</v>
      </c>
      <c r="G516" s="297">
        <f t="shared" si="23"/>
        <v>408</v>
      </c>
    </row>
    <row r="517" s="278" customFormat="1" ht="15" spans="1:7">
      <c r="A517" s="301" t="s">
        <v>883</v>
      </c>
      <c r="B517" s="307" t="s">
        <v>37</v>
      </c>
      <c r="C517" s="303">
        <v>30</v>
      </c>
      <c r="D517" s="304">
        <v>30</v>
      </c>
      <c r="E517" s="304"/>
      <c r="F517" s="297">
        <f t="shared" si="22"/>
        <v>0</v>
      </c>
      <c r="G517" s="297">
        <f t="shared" si="23"/>
        <v>0</v>
      </c>
    </row>
    <row r="518" s="278" customFormat="1" ht="15" spans="1:7">
      <c r="A518" s="301" t="s">
        <v>884</v>
      </c>
      <c r="B518" s="307" t="s">
        <v>885</v>
      </c>
      <c r="C518" s="303"/>
      <c r="D518" s="304"/>
      <c r="E518" s="304"/>
      <c r="F518" s="297" t="str">
        <f t="shared" si="22"/>
        <v/>
      </c>
      <c r="G518" s="297" t="str">
        <f t="shared" si="23"/>
        <v/>
      </c>
    </row>
    <row r="519" s="278" customFormat="1" ht="15" spans="1:7">
      <c r="A519" s="301" t="s">
        <v>886</v>
      </c>
      <c r="B519" s="307" t="s">
        <v>887</v>
      </c>
      <c r="C519" s="303">
        <v>20</v>
      </c>
      <c r="D519" s="304">
        <v>20</v>
      </c>
      <c r="E519" s="304"/>
      <c r="F519" s="297">
        <f t="shared" si="22"/>
        <v>0</v>
      </c>
      <c r="G519" s="297">
        <f t="shared" si="23"/>
        <v>0</v>
      </c>
    </row>
    <row r="520" s="278" customFormat="1" ht="15" spans="1:7">
      <c r="A520" s="301" t="s">
        <v>888</v>
      </c>
      <c r="B520" s="307" t="s">
        <v>889</v>
      </c>
      <c r="C520" s="303"/>
      <c r="D520" s="304"/>
      <c r="E520" s="304"/>
      <c r="F520" s="297" t="str">
        <f t="shared" si="22"/>
        <v/>
      </c>
      <c r="G520" s="297" t="str">
        <f t="shared" si="23"/>
        <v/>
      </c>
    </row>
    <row r="521" s="278" customFormat="1" ht="15" spans="1:7">
      <c r="A521" s="301" t="s">
        <v>890</v>
      </c>
      <c r="B521" s="307" t="s">
        <v>891</v>
      </c>
      <c r="C521" s="303">
        <v>55</v>
      </c>
      <c r="D521" s="304">
        <v>50</v>
      </c>
      <c r="E521" s="304">
        <v>24</v>
      </c>
      <c r="F521" s="297">
        <f t="shared" si="22"/>
        <v>43.6</v>
      </c>
      <c r="G521" s="297">
        <f t="shared" si="23"/>
        <v>48</v>
      </c>
    </row>
    <row r="522" s="278" customFormat="1" ht="14.25" spans="1:7">
      <c r="A522" s="298" t="s">
        <v>892</v>
      </c>
      <c r="B522" s="313" t="s">
        <v>893</v>
      </c>
      <c r="C522" s="300">
        <f>SUM(C523:C525)</f>
        <v>20</v>
      </c>
      <c r="D522" s="300">
        <f>SUM(D523:D525)</f>
        <v>20</v>
      </c>
      <c r="E522" s="300">
        <f>SUM(E523:E525)</f>
        <v>8</v>
      </c>
      <c r="F522" s="297">
        <f t="shared" si="22"/>
        <v>40</v>
      </c>
      <c r="G522" s="297">
        <f t="shared" si="23"/>
        <v>40</v>
      </c>
    </row>
    <row r="523" s="278" customFormat="1" ht="15" spans="1:7">
      <c r="A523" s="301" t="s">
        <v>894</v>
      </c>
      <c r="B523" s="307" t="s">
        <v>895</v>
      </c>
      <c r="C523" s="303">
        <v>20</v>
      </c>
      <c r="D523" s="304">
        <v>20</v>
      </c>
      <c r="E523" s="303"/>
      <c r="F523" s="297">
        <f t="shared" si="22"/>
        <v>0</v>
      </c>
      <c r="G523" s="297">
        <f t="shared" si="23"/>
        <v>0</v>
      </c>
    </row>
    <row r="524" s="278" customFormat="1" ht="15" spans="1:7">
      <c r="A524" s="301" t="s">
        <v>896</v>
      </c>
      <c r="B524" s="307" t="s">
        <v>897</v>
      </c>
      <c r="C524" s="303"/>
      <c r="D524" s="304"/>
      <c r="E524" s="303"/>
      <c r="F524" s="297" t="str">
        <f t="shared" si="22"/>
        <v/>
      </c>
      <c r="G524" s="297" t="str">
        <f t="shared" si="23"/>
        <v/>
      </c>
    </row>
    <row r="525" s="278" customFormat="1" ht="15" spans="1:7">
      <c r="A525" s="301" t="s">
        <v>898</v>
      </c>
      <c r="B525" s="307" t="s">
        <v>899</v>
      </c>
      <c r="C525" s="303"/>
      <c r="D525" s="304"/>
      <c r="E525" s="304">
        <v>8</v>
      </c>
      <c r="F525" s="297" t="str">
        <f t="shared" ref="F525:F551" si="24">IF(C525=0,"",ROUND(E525/C525*100,1))</f>
        <v/>
      </c>
      <c r="G525" s="297" t="str">
        <f t="shared" ref="G525:G551" si="25">IF(D525=0,"",ROUND(E525/D525*100,1))</f>
        <v/>
      </c>
    </row>
    <row r="526" s="278" customFormat="1" ht="14.25" spans="1:7">
      <c r="A526" s="295" t="s">
        <v>900</v>
      </c>
      <c r="B526" s="296" t="s">
        <v>2292</v>
      </c>
      <c r="C526" s="324">
        <f>C527+C546+C553+C555+C564+C568+C578+C587+C594+C602+C611+C617+C620+C623+C626+C629+C632+C636+C640+C649+C652</f>
        <v>44003</v>
      </c>
      <c r="D526" s="324">
        <f>D527+D546+D553+D555+D564+D568+D578+D587+D594+D602+D611+D617+D620+D623+D626+D629+D632+D636+D640+D649+D652</f>
        <v>59863</v>
      </c>
      <c r="E526" s="324">
        <f>SUM(E527,E546,E553,E555,E564,E568,E578,E587,E594,E602,E611,E617,E620,E623,E626,E629,E632,E636,E640,E649,E652)</f>
        <v>54053</v>
      </c>
      <c r="F526" s="297">
        <f t="shared" si="24"/>
        <v>122.8</v>
      </c>
      <c r="G526" s="297">
        <f t="shared" si="25"/>
        <v>90.3</v>
      </c>
    </row>
    <row r="527" s="278" customFormat="1" ht="14.25" spans="1:7">
      <c r="A527" s="298" t="s">
        <v>902</v>
      </c>
      <c r="B527" s="313" t="s">
        <v>903</v>
      </c>
      <c r="C527" s="300">
        <f>SUM(C528:C545)</f>
        <v>17487</v>
      </c>
      <c r="D527" s="300">
        <f>SUM(D528:D545)</f>
        <v>17487</v>
      </c>
      <c r="E527" s="300">
        <f>SUM(E528:E545)</f>
        <v>10254</v>
      </c>
      <c r="F527" s="297">
        <f t="shared" si="24"/>
        <v>58.6</v>
      </c>
      <c r="G527" s="297">
        <f t="shared" si="25"/>
        <v>58.6</v>
      </c>
    </row>
    <row r="528" s="278" customFormat="1" ht="15" spans="1:7">
      <c r="A528" s="301" t="s">
        <v>904</v>
      </c>
      <c r="B528" s="307" t="s">
        <v>33</v>
      </c>
      <c r="C528" s="303">
        <v>16111</v>
      </c>
      <c r="D528" s="303">
        <v>16111</v>
      </c>
      <c r="E528" s="304">
        <v>5197</v>
      </c>
      <c r="F528" s="297">
        <f t="shared" si="24"/>
        <v>32.3</v>
      </c>
      <c r="G528" s="297">
        <f t="shared" si="25"/>
        <v>32.3</v>
      </c>
    </row>
    <row r="529" s="278" customFormat="1" ht="15" spans="1:7">
      <c r="A529" s="301" t="s">
        <v>905</v>
      </c>
      <c r="B529" s="307" t="s">
        <v>35</v>
      </c>
      <c r="C529" s="303">
        <v>265</v>
      </c>
      <c r="D529" s="303">
        <v>265</v>
      </c>
      <c r="E529" s="304">
        <v>523</v>
      </c>
      <c r="F529" s="297">
        <f t="shared" si="24"/>
        <v>197.4</v>
      </c>
      <c r="G529" s="297">
        <f t="shared" si="25"/>
        <v>197.4</v>
      </c>
    </row>
    <row r="530" s="278" customFormat="1" ht="15" spans="1:7">
      <c r="A530" s="301" t="s">
        <v>906</v>
      </c>
      <c r="B530" s="307" t="s">
        <v>37</v>
      </c>
      <c r="C530" s="303">
        <v>80</v>
      </c>
      <c r="D530" s="303">
        <v>80</v>
      </c>
      <c r="E530" s="304"/>
      <c r="F530" s="297">
        <f t="shared" si="24"/>
        <v>0</v>
      </c>
      <c r="G530" s="297">
        <f t="shared" si="25"/>
        <v>0</v>
      </c>
    </row>
    <row r="531" s="278" customFormat="1" ht="15" spans="1:7">
      <c r="A531" s="301" t="s">
        <v>907</v>
      </c>
      <c r="B531" s="307" t="s">
        <v>908</v>
      </c>
      <c r="C531" s="303"/>
      <c r="D531" s="303"/>
      <c r="E531" s="304"/>
      <c r="F531" s="297" t="str">
        <f t="shared" si="24"/>
        <v/>
      </c>
      <c r="G531" s="297" t="str">
        <f t="shared" si="25"/>
        <v/>
      </c>
    </row>
    <row r="532" s="278" customFormat="1" ht="15" spans="1:7">
      <c r="A532" s="301" t="s">
        <v>909</v>
      </c>
      <c r="B532" s="307" t="s">
        <v>910</v>
      </c>
      <c r="C532" s="303"/>
      <c r="D532" s="303"/>
      <c r="E532" s="304"/>
      <c r="F532" s="297" t="str">
        <f t="shared" si="24"/>
        <v/>
      </c>
      <c r="G532" s="297" t="str">
        <f t="shared" si="25"/>
        <v/>
      </c>
    </row>
    <row r="533" s="278" customFormat="1" ht="15" spans="1:7">
      <c r="A533" s="301" t="s">
        <v>911</v>
      </c>
      <c r="B533" s="307" t="s">
        <v>912</v>
      </c>
      <c r="C533" s="303">
        <v>120</v>
      </c>
      <c r="D533" s="303">
        <v>120</v>
      </c>
      <c r="E533" s="304">
        <v>500</v>
      </c>
      <c r="F533" s="297">
        <f t="shared" si="24"/>
        <v>416.7</v>
      </c>
      <c r="G533" s="297">
        <f t="shared" si="25"/>
        <v>416.7</v>
      </c>
    </row>
    <row r="534" s="278" customFormat="1" ht="15" spans="1:7">
      <c r="A534" s="301" t="s">
        <v>913</v>
      </c>
      <c r="B534" s="307" t="s">
        <v>914</v>
      </c>
      <c r="C534" s="303"/>
      <c r="D534" s="303"/>
      <c r="E534" s="304"/>
      <c r="F534" s="297" t="str">
        <f t="shared" si="24"/>
        <v/>
      </c>
      <c r="G534" s="297" t="str">
        <f t="shared" si="25"/>
        <v/>
      </c>
    </row>
    <row r="535" s="278" customFormat="1" ht="15" spans="1:7">
      <c r="A535" s="301" t="s">
        <v>915</v>
      </c>
      <c r="B535" s="307" t="s">
        <v>134</v>
      </c>
      <c r="C535" s="303"/>
      <c r="D535" s="303"/>
      <c r="E535" s="304"/>
      <c r="F535" s="297" t="str">
        <f t="shared" si="24"/>
        <v/>
      </c>
      <c r="G535" s="297" t="str">
        <f t="shared" si="25"/>
        <v/>
      </c>
    </row>
    <row r="536" s="278" customFormat="1" ht="15" spans="1:7">
      <c r="A536" s="301" t="s">
        <v>916</v>
      </c>
      <c r="B536" s="307" t="s">
        <v>917</v>
      </c>
      <c r="C536" s="303">
        <v>45</v>
      </c>
      <c r="D536" s="303">
        <v>45</v>
      </c>
      <c r="E536" s="304">
        <v>2000</v>
      </c>
      <c r="F536" s="297">
        <f t="shared" si="24"/>
        <v>4444.4</v>
      </c>
      <c r="G536" s="297">
        <f t="shared" si="25"/>
        <v>4444.4</v>
      </c>
    </row>
    <row r="537" s="278" customFormat="1" ht="15" spans="1:7">
      <c r="A537" s="301" t="s">
        <v>918</v>
      </c>
      <c r="B537" s="307" t="s">
        <v>919</v>
      </c>
      <c r="C537" s="303"/>
      <c r="D537" s="303"/>
      <c r="E537" s="304"/>
      <c r="F537" s="297" t="str">
        <f t="shared" si="24"/>
        <v/>
      </c>
      <c r="G537" s="297" t="str">
        <f t="shared" si="25"/>
        <v/>
      </c>
    </row>
    <row r="538" s="278" customFormat="1" ht="15" spans="1:7">
      <c r="A538" s="301" t="s">
        <v>920</v>
      </c>
      <c r="B538" s="307" t="s">
        <v>921</v>
      </c>
      <c r="C538" s="303"/>
      <c r="D538" s="303"/>
      <c r="E538" s="304"/>
      <c r="F538" s="297" t="str">
        <f t="shared" si="24"/>
        <v/>
      </c>
      <c r="G538" s="297" t="str">
        <f t="shared" si="25"/>
        <v/>
      </c>
    </row>
    <row r="539" s="278" customFormat="1" ht="15" spans="1:7">
      <c r="A539" s="301" t="s">
        <v>922</v>
      </c>
      <c r="B539" s="307" t="s">
        <v>923</v>
      </c>
      <c r="C539" s="303"/>
      <c r="D539" s="303"/>
      <c r="E539" s="304"/>
      <c r="F539" s="297" t="str">
        <f t="shared" si="24"/>
        <v/>
      </c>
      <c r="G539" s="297" t="str">
        <f t="shared" si="25"/>
        <v/>
      </c>
    </row>
    <row r="540" s="278" customFormat="1" ht="15" spans="1:7">
      <c r="A540" s="301" t="s">
        <v>924</v>
      </c>
      <c r="B540" s="307" t="s">
        <v>925</v>
      </c>
      <c r="C540" s="303"/>
      <c r="D540" s="303"/>
      <c r="E540" s="304"/>
      <c r="F540" s="297" t="str">
        <f t="shared" si="24"/>
        <v/>
      </c>
      <c r="G540" s="297" t="str">
        <f t="shared" si="25"/>
        <v/>
      </c>
    </row>
    <row r="541" s="278" customFormat="1" ht="15" spans="1:7">
      <c r="A541" s="301" t="s">
        <v>926</v>
      </c>
      <c r="B541" s="307" t="s">
        <v>927</v>
      </c>
      <c r="C541" s="303"/>
      <c r="D541" s="303"/>
      <c r="E541" s="304"/>
      <c r="F541" s="297" t="str">
        <f t="shared" si="24"/>
        <v/>
      </c>
      <c r="G541" s="297" t="str">
        <f t="shared" si="25"/>
        <v/>
      </c>
    </row>
    <row r="542" s="278" customFormat="1" ht="15" spans="1:7">
      <c r="A542" s="301" t="s">
        <v>928</v>
      </c>
      <c r="B542" s="307" t="s">
        <v>929</v>
      </c>
      <c r="C542" s="303"/>
      <c r="D542" s="303"/>
      <c r="E542" s="304"/>
      <c r="F542" s="297" t="str">
        <f t="shared" si="24"/>
        <v/>
      </c>
      <c r="G542" s="297" t="str">
        <f t="shared" si="25"/>
        <v/>
      </c>
    </row>
    <row r="543" s="278" customFormat="1" ht="15" spans="1:7">
      <c r="A543" s="301" t="s">
        <v>930</v>
      </c>
      <c r="B543" s="307" t="s">
        <v>931</v>
      </c>
      <c r="C543" s="303"/>
      <c r="D543" s="303"/>
      <c r="E543" s="304"/>
      <c r="F543" s="297" t="str">
        <f t="shared" si="24"/>
        <v/>
      </c>
      <c r="G543" s="297" t="str">
        <f t="shared" si="25"/>
        <v/>
      </c>
    </row>
    <row r="544" s="278" customFormat="1" ht="15" spans="1:7">
      <c r="A544" s="301" t="s">
        <v>932</v>
      </c>
      <c r="B544" s="307" t="s">
        <v>51</v>
      </c>
      <c r="C544" s="303">
        <v>200</v>
      </c>
      <c r="D544" s="303">
        <v>200</v>
      </c>
      <c r="E544" s="304">
        <v>1034</v>
      </c>
      <c r="F544" s="297">
        <f t="shared" si="24"/>
        <v>517</v>
      </c>
      <c r="G544" s="297">
        <f t="shared" si="25"/>
        <v>517</v>
      </c>
    </row>
    <row r="545" s="278" customFormat="1" ht="15" spans="1:7">
      <c r="A545" s="301" t="s">
        <v>933</v>
      </c>
      <c r="B545" s="307" t="s">
        <v>934</v>
      </c>
      <c r="C545" s="303">
        <v>666</v>
      </c>
      <c r="D545" s="303">
        <v>666</v>
      </c>
      <c r="E545" s="304">
        <v>1000</v>
      </c>
      <c r="F545" s="297">
        <f t="shared" si="24"/>
        <v>150.2</v>
      </c>
      <c r="G545" s="297">
        <f t="shared" si="25"/>
        <v>150.2</v>
      </c>
    </row>
    <row r="546" s="278" customFormat="1" ht="14.25" spans="1:7">
      <c r="A546" s="298" t="s">
        <v>935</v>
      </c>
      <c r="B546" s="313" t="s">
        <v>936</v>
      </c>
      <c r="C546" s="300">
        <f>SUM(C547:C552)</f>
        <v>5172</v>
      </c>
      <c r="D546" s="300">
        <f>SUM(D547:D552)</f>
        <v>5172</v>
      </c>
      <c r="E546" s="300">
        <f>SUM(E547:E552)</f>
        <v>4805</v>
      </c>
      <c r="F546" s="297">
        <f t="shared" si="24"/>
        <v>92.9</v>
      </c>
      <c r="G546" s="297">
        <f t="shared" si="25"/>
        <v>92.9</v>
      </c>
    </row>
    <row r="547" s="278" customFormat="1" ht="15" spans="1:7">
      <c r="A547" s="301" t="s">
        <v>937</v>
      </c>
      <c r="B547" s="307" t="s">
        <v>33</v>
      </c>
      <c r="C547" s="303">
        <v>3255</v>
      </c>
      <c r="D547" s="303">
        <v>3255</v>
      </c>
      <c r="E547" s="304">
        <v>1605</v>
      </c>
      <c r="F547" s="297">
        <f t="shared" si="24"/>
        <v>49.3</v>
      </c>
      <c r="G547" s="297">
        <f t="shared" si="25"/>
        <v>49.3</v>
      </c>
    </row>
    <row r="548" s="278" customFormat="1" ht="15" spans="1:7">
      <c r="A548" s="301" t="s">
        <v>938</v>
      </c>
      <c r="B548" s="307" t="s">
        <v>35</v>
      </c>
      <c r="C548" s="303">
        <v>1102</v>
      </c>
      <c r="D548" s="303">
        <v>1102</v>
      </c>
      <c r="E548" s="304">
        <v>1528</v>
      </c>
      <c r="F548" s="297">
        <f t="shared" si="24"/>
        <v>138.7</v>
      </c>
      <c r="G548" s="297">
        <f t="shared" si="25"/>
        <v>138.7</v>
      </c>
    </row>
    <row r="549" s="278" customFormat="1" ht="15" spans="1:7">
      <c r="A549" s="301" t="s">
        <v>939</v>
      </c>
      <c r="B549" s="307" t="s">
        <v>37</v>
      </c>
      <c r="C549" s="303">
        <v>210</v>
      </c>
      <c r="D549" s="303">
        <v>210</v>
      </c>
      <c r="E549" s="304">
        <v>206</v>
      </c>
      <c r="F549" s="297">
        <f t="shared" si="24"/>
        <v>98.1</v>
      </c>
      <c r="G549" s="297">
        <f t="shared" si="25"/>
        <v>98.1</v>
      </c>
    </row>
    <row r="550" s="278" customFormat="1" ht="15" spans="1:7">
      <c r="A550" s="301" t="s">
        <v>940</v>
      </c>
      <c r="B550" s="307" t="s">
        <v>941</v>
      </c>
      <c r="C550" s="303"/>
      <c r="D550" s="303"/>
      <c r="E550" s="304"/>
      <c r="F550" s="297" t="str">
        <f t="shared" si="24"/>
        <v/>
      </c>
      <c r="G550" s="297" t="str">
        <f t="shared" si="25"/>
        <v/>
      </c>
    </row>
    <row r="551" s="278" customFormat="1" ht="15" spans="1:7">
      <c r="A551" s="301" t="s">
        <v>942</v>
      </c>
      <c r="B551" s="307" t="s">
        <v>943</v>
      </c>
      <c r="C551" s="303"/>
      <c r="D551" s="303"/>
      <c r="E551" s="304"/>
      <c r="F551" s="297" t="str">
        <f t="shared" si="24"/>
        <v/>
      </c>
      <c r="G551" s="297" t="str">
        <f t="shared" si="25"/>
        <v/>
      </c>
    </row>
    <row r="552" s="278" customFormat="1" ht="15" spans="1:7">
      <c r="A552" s="301" t="s">
        <v>944</v>
      </c>
      <c r="B552" s="307" t="s">
        <v>945</v>
      </c>
      <c r="C552" s="303">
        <v>605</v>
      </c>
      <c r="D552" s="303">
        <v>605</v>
      </c>
      <c r="E552" s="304">
        <v>1466</v>
      </c>
      <c r="F552" s="297">
        <f t="shared" ref="F552:F587" si="26">IF(C552=0,"",ROUND(E552/C552*100,1))</f>
        <v>242.3</v>
      </c>
      <c r="G552" s="297">
        <f t="shared" ref="G552:G587" si="27">IF(D552=0,"",ROUND(E552/D552*100,1))</f>
        <v>242.3</v>
      </c>
    </row>
    <row r="553" s="278" customFormat="1" ht="14.25" spans="1:7">
      <c r="A553" s="298" t="s">
        <v>946</v>
      </c>
      <c r="B553" s="313" t="s">
        <v>947</v>
      </c>
      <c r="C553" s="300">
        <f>SUM(C554)</f>
        <v>0</v>
      </c>
      <c r="D553" s="300">
        <f>SUM(D554)</f>
        <v>0</v>
      </c>
      <c r="E553" s="300"/>
      <c r="F553" s="297" t="str">
        <f t="shared" si="26"/>
        <v/>
      </c>
      <c r="G553" s="297" t="str">
        <f t="shared" si="27"/>
        <v/>
      </c>
    </row>
    <row r="554" s="278" customFormat="1" ht="14.25" spans="1:7">
      <c r="A554" s="301" t="s">
        <v>948</v>
      </c>
      <c r="B554" s="307" t="s">
        <v>949</v>
      </c>
      <c r="C554" s="303"/>
      <c r="D554" s="303"/>
      <c r="E554" s="303"/>
      <c r="F554" s="297" t="str">
        <f t="shared" si="26"/>
        <v/>
      </c>
      <c r="G554" s="297" t="str">
        <f t="shared" si="27"/>
        <v/>
      </c>
    </row>
    <row r="555" s="278" customFormat="1" ht="14.25" spans="1:7">
      <c r="A555" s="298" t="s">
        <v>950</v>
      </c>
      <c r="B555" s="313" t="s">
        <v>951</v>
      </c>
      <c r="C555" s="300">
        <f>SUM(C556:C563)</f>
        <v>369</v>
      </c>
      <c r="D555" s="300">
        <f>SUM(D556:D563)</f>
        <v>16229</v>
      </c>
      <c r="E555" s="300">
        <f>SUM(E556:E563)</f>
        <v>16167</v>
      </c>
      <c r="F555" s="297">
        <f t="shared" si="26"/>
        <v>4381.3</v>
      </c>
      <c r="G555" s="297">
        <f t="shared" si="27"/>
        <v>99.6</v>
      </c>
    </row>
    <row r="556" s="278" customFormat="1" ht="15" spans="1:7">
      <c r="A556" s="301" t="s">
        <v>952</v>
      </c>
      <c r="B556" s="307" t="s">
        <v>953</v>
      </c>
      <c r="C556" s="303">
        <v>160</v>
      </c>
      <c r="D556" s="303">
        <v>160</v>
      </c>
      <c r="E556" s="304">
        <v>129</v>
      </c>
      <c r="F556" s="297">
        <f t="shared" si="26"/>
        <v>80.6</v>
      </c>
      <c r="G556" s="297">
        <f t="shared" si="27"/>
        <v>80.6</v>
      </c>
    </row>
    <row r="557" s="278" customFormat="1" ht="15" spans="1:7">
      <c r="A557" s="301" t="s">
        <v>954</v>
      </c>
      <c r="B557" s="307" t="s">
        <v>955</v>
      </c>
      <c r="C557" s="303">
        <v>209</v>
      </c>
      <c r="D557" s="303">
        <v>209</v>
      </c>
      <c r="E557" s="304"/>
      <c r="F557" s="297">
        <f t="shared" ref="F557:F563" si="28">IF(C557=0,"",ROUND(E557/C557*100,1))</f>
        <v>0</v>
      </c>
      <c r="G557" s="297">
        <f t="shared" ref="G557:G563" si="29">IF(D557=0,"",ROUND(E557/D557*100,1))</f>
        <v>0</v>
      </c>
    </row>
    <row r="558" s="278" customFormat="1" ht="15" spans="1:7">
      <c r="A558" s="301" t="s">
        <v>956</v>
      </c>
      <c r="B558" s="307" t="s">
        <v>957</v>
      </c>
      <c r="C558" s="303"/>
      <c r="D558" s="303"/>
      <c r="E558" s="304">
        <v>138</v>
      </c>
      <c r="F558" s="297" t="str">
        <f t="shared" si="28"/>
        <v/>
      </c>
      <c r="G558" s="297" t="str">
        <f t="shared" si="29"/>
        <v/>
      </c>
    </row>
    <row r="559" s="278" customFormat="1" ht="15" spans="1:7">
      <c r="A559" s="301" t="s">
        <v>958</v>
      </c>
      <c r="B559" s="307" t="s">
        <v>959</v>
      </c>
      <c r="C559" s="303"/>
      <c r="D559" s="303">
        <v>14860</v>
      </c>
      <c r="E559" s="304">
        <v>15900</v>
      </c>
      <c r="F559" s="297" t="str">
        <f t="shared" si="28"/>
        <v/>
      </c>
      <c r="G559" s="297">
        <f t="shared" si="29"/>
        <v>107</v>
      </c>
    </row>
    <row r="560" s="278" customFormat="1" ht="15" spans="1:7">
      <c r="A560" s="301" t="s">
        <v>960</v>
      </c>
      <c r="B560" s="307" t="s">
        <v>961</v>
      </c>
      <c r="C560" s="303"/>
      <c r="D560" s="303"/>
      <c r="E560" s="304"/>
      <c r="F560" s="297" t="str">
        <f t="shared" si="28"/>
        <v/>
      </c>
      <c r="G560" s="297" t="str">
        <f t="shared" si="29"/>
        <v/>
      </c>
    </row>
    <row r="561" s="278" customFormat="1" ht="15" spans="1:7">
      <c r="A561" s="301" t="s">
        <v>962</v>
      </c>
      <c r="B561" s="307" t="s">
        <v>963</v>
      </c>
      <c r="C561" s="303"/>
      <c r="D561" s="303">
        <v>1000</v>
      </c>
      <c r="E561" s="304"/>
      <c r="F561" s="297" t="str">
        <f t="shared" si="28"/>
        <v/>
      </c>
      <c r="G561" s="297">
        <f t="shared" si="29"/>
        <v>0</v>
      </c>
    </row>
    <row r="562" s="278" customFormat="1" ht="15" spans="1:7">
      <c r="A562" s="301" t="s">
        <v>964</v>
      </c>
      <c r="B562" s="307" t="s">
        <v>965</v>
      </c>
      <c r="C562" s="303"/>
      <c r="D562" s="303"/>
      <c r="E562" s="304"/>
      <c r="F562" s="297" t="str">
        <f t="shared" si="28"/>
        <v/>
      </c>
      <c r="G562" s="297" t="str">
        <f t="shared" si="29"/>
        <v/>
      </c>
    </row>
    <row r="563" s="278" customFormat="1" ht="15" spans="1:7">
      <c r="A563" s="301" t="s">
        <v>966</v>
      </c>
      <c r="B563" s="307" t="s">
        <v>967</v>
      </c>
      <c r="C563" s="303"/>
      <c r="D563" s="303"/>
      <c r="E563" s="304"/>
      <c r="F563" s="297" t="str">
        <f t="shared" si="28"/>
        <v/>
      </c>
      <c r="G563" s="297" t="str">
        <f t="shared" si="29"/>
        <v/>
      </c>
    </row>
    <row r="564" s="278" customFormat="1" ht="14.25" spans="1:7">
      <c r="A564" s="298" t="s">
        <v>968</v>
      </c>
      <c r="B564" s="313" t="s">
        <v>969</v>
      </c>
      <c r="C564" s="300"/>
      <c r="D564" s="300"/>
      <c r="E564" s="300">
        <f>SUM(E565:E567)</f>
        <v>0</v>
      </c>
      <c r="F564" s="297" t="str">
        <f t="shared" si="26"/>
        <v/>
      </c>
      <c r="G564" s="297" t="str">
        <f t="shared" si="27"/>
        <v/>
      </c>
    </row>
    <row r="565" s="278" customFormat="1" ht="15" spans="1:7">
      <c r="A565" s="301" t="s">
        <v>970</v>
      </c>
      <c r="B565" s="307" t="s">
        <v>971</v>
      </c>
      <c r="C565" s="303"/>
      <c r="D565" s="303"/>
      <c r="E565" s="304"/>
      <c r="F565" s="297" t="str">
        <f t="shared" si="26"/>
        <v/>
      </c>
      <c r="G565" s="297" t="str">
        <f t="shared" si="27"/>
        <v/>
      </c>
    </row>
    <row r="566" s="278" customFormat="1" ht="15" spans="1:7">
      <c r="A566" s="301" t="s">
        <v>972</v>
      </c>
      <c r="B566" s="307" t="s">
        <v>973</v>
      </c>
      <c r="C566" s="303"/>
      <c r="D566" s="303"/>
      <c r="E566" s="304"/>
      <c r="F566" s="297" t="str">
        <f t="shared" si="26"/>
        <v/>
      </c>
      <c r="G566" s="297" t="str">
        <f t="shared" si="27"/>
        <v/>
      </c>
    </row>
    <row r="567" s="278" customFormat="1" ht="15" spans="1:7">
      <c r="A567" s="301" t="s">
        <v>974</v>
      </c>
      <c r="B567" s="307" t="s">
        <v>975</v>
      </c>
      <c r="C567" s="303"/>
      <c r="D567" s="303"/>
      <c r="E567" s="304"/>
      <c r="F567" s="297" t="str">
        <f t="shared" si="26"/>
        <v/>
      </c>
      <c r="G567" s="297" t="str">
        <f t="shared" si="27"/>
        <v/>
      </c>
    </row>
    <row r="568" s="278" customFormat="1" ht="14.25" spans="1:7">
      <c r="A568" s="298" t="s">
        <v>976</v>
      </c>
      <c r="B568" s="313" t="s">
        <v>977</v>
      </c>
      <c r="C568" s="300">
        <f>SUM(C569:C577)</f>
        <v>1438</v>
      </c>
      <c r="D568" s="300">
        <f>SUM(D569:D577)</f>
        <v>1438</v>
      </c>
      <c r="E568" s="300">
        <f>SUM(E569:E577)</f>
        <v>1743</v>
      </c>
      <c r="F568" s="297">
        <f t="shared" si="26"/>
        <v>121.2</v>
      </c>
      <c r="G568" s="297">
        <f t="shared" si="27"/>
        <v>121.2</v>
      </c>
    </row>
    <row r="569" s="278" customFormat="1" ht="15" spans="1:7">
      <c r="A569" s="301" t="s">
        <v>978</v>
      </c>
      <c r="B569" s="307" t="s">
        <v>979</v>
      </c>
      <c r="C569" s="303"/>
      <c r="D569" s="303"/>
      <c r="E569" s="304"/>
      <c r="F569" s="297" t="str">
        <f t="shared" si="26"/>
        <v/>
      </c>
      <c r="G569" s="297" t="str">
        <f t="shared" si="27"/>
        <v/>
      </c>
    </row>
    <row r="570" s="278" customFormat="1" ht="15" spans="1:7">
      <c r="A570" s="301" t="s">
        <v>980</v>
      </c>
      <c r="B570" s="307" t="s">
        <v>981</v>
      </c>
      <c r="C570" s="303"/>
      <c r="D570" s="303"/>
      <c r="E570" s="304"/>
      <c r="F570" s="297" t="str">
        <f t="shared" si="26"/>
        <v/>
      </c>
      <c r="G570" s="297" t="str">
        <f t="shared" si="27"/>
        <v/>
      </c>
    </row>
    <row r="571" s="278" customFormat="1" ht="15" spans="1:7">
      <c r="A571" s="301" t="s">
        <v>982</v>
      </c>
      <c r="B571" s="307" t="s">
        <v>983</v>
      </c>
      <c r="C571" s="303"/>
      <c r="D571" s="303"/>
      <c r="E571" s="304"/>
      <c r="F571" s="297" t="str">
        <f t="shared" si="26"/>
        <v/>
      </c>
      <c r="G571" s="297" t="str">
        <f t="shared" si="27"/>
        <v/>
      </c>
    </row>
    <row r="572" s="278" customFormat="1" ht="15" spans="1:7">
      <c r="A572" s="301" t="s">
        <v>984</v>
      </c>
      <c r="B572" s="307" t="s">
        <v>985</v>
      </c>
      <c r="C572" s="303"/>
      <c r="D572" s="303"/>
      <c r="E572" s="304"/>
      <c r="F572" s="297" t="str">
        <f t="shared" si="26"/>
        <v/>
      </c>
      <c r="G572" s="297" t="str">
        <f t="shared" si="27"/>
        <v/>
      </c>
    </row>
    <row r="573" s="278" customFormat="1" ht="15" spans="1:7">
      <c r="A573" s="301" t="s">
        <v>986</v>
      </c>
      <c r="B573" s="307" t="s">
        <v>987</v>
      </c>
      <c r="C573" s="303"/>
      <c r="D573" s="303"/>
      <c r="E573" s="304"/>
      <c r="F573" s="297" t="str">
        <f t="shared" si="26"/>
        <v/>
      </c>
      <c r="G573" s="297" t="str">
        <f t="shared" si="27"/>
        <v/>
      </c>
    </row>
    <row r="574" s="278" customFormat="1" ht="15" spans="1:7">
      <c r="A574" s="301" t="s">
        <v>988</v>
      </c>
      <c r="B574" s="307" t="s">
        <v>989</v>
      </c>
      <c r="C574" s="303"/>
      <c r="D574" s="303"/>
      <c r="E574" s="304"/>
      <c r="F574" s="297" t="str">
        <f t="shared" si="26"/>
        <v/>
      </c>
      <c r="G574" s="297" t="str">
        <f t="shared" si="27"/>
        <v/>
      </c>
    </row>
    <row r="575" s="278" customFormat="1" ht="15" spans="1:7">
      <c r="A575" s="301" t="s">
        <v>990</v>
      </c>
      <c r="B575" s="307" t="s">
        <v>991</v>
      </c>
      <c r="C575" s="303"/>
      <c r="D575" s="303"/>
      <c r="E575" s="304"/>
      <c r="F575" s="297" t="str">
        <f t="shared" si="26"/>
        <v/>
      </c>
      <c r="G575" s="297" t="str">
        <f t="shared" si="27"/>
        <v/>
      </c>
    </row>
    <row r="576" s="278" customFormat="1" ht="15" spans="1:7">
      <c r="A576" s="301" t="s">
        <v>992</v>
      </c>
      <c r="B576" s="307" t="s">
        <v>993</v>
      </c>
      <c r="C576" s="303"/>
      <c r="D576" s="303"/>
      <c r="E576" s="304"/>
      <c r="F576" s="297" t="str">
        <f t="shared" si="26"/>
        <v/>
      </c>
      <c r="G576" s="297" t="str">
        <f t="shared" si="27"/>
        <v/>
      </c>
    </row>
    <row r="577" s="278" customFormat="1" ht="15" spans="1:7">
      <c r="A577" s="301" t="s">
        <v>994</v>
      </c>
      <c r="B577" s="307" t="s">
        <v>995</v>
      </c>
      <c r="C577" s="303">
        <v>1438</v>
      </c>
      <c r="D577" s="303">
        <v>1438</v>
      </c>
      <c r="E577" s="304">
        <v>1743</v>
      </c>
      <c r="F577" s="297">
        <f t="shared" si="26"/>
        <v>121.2</v>
      </c>
      <c r="G577" s="297">
        <f t="shared" si="27"/>
        <v>121.2</v>
      </c>
    </row>
    <row r="578" s="278" customFormat="1" ht="14.25" spans="1:7">
      <c r="A578" s="298" t="s">
        <v>996</v>
      </c>
      <c r="B578" s="313" t="s">
        <v>997</v>
      </c>
      <c r="C578" s="300">
        <f>SUM(C579:C586)</f>
        <v>3195</v>
      </c>
      <c r="D578" s="300">
        <f>SUM(D579:D586)</f>
        <v>3195</v>
      </c>
      <c r="E578" s="300">
        <f>SUM(E579:E586)</f>
        <v>3047</v>
      </c>
      <c r="F578" s="297">
        <f t="shared" si="26"/>
        <v>95.4</v>
      </c>
      <c r="G578" s="297">
        <f t="shared" si="27"/>
        <v>95.4</v>
      </c>
    </row>
    <row r="579" s="278" customFormat="1" ht="15" spans="1:7">
      <c r="A579" s="301" t="s">
        <v>998</v>
      </c>
      <c r="B579" s="307" t="s">
        <v>999</v>
      </c>
      <c r="C579" s="303">
        <v>896</v>
      </c>
      <c r="D579" s="303">
        <v>896</v>
      </c>
      <c r="E579" s="304"/>
      <c r="F579" s="297">
        <f t="shared" si="26"/>
        <v>0</v>
      </c>
      <c r="G579" s="297">
        <f t="shared" si="27"/>
        <v>0</v>
      </c>
    </row>
    <row r="580" s="278" customFormat="1" ht="15" spans="1:7">
      <c r="A580" s="301" t="s">
        <v>1000</v>
      </c>
      <c r="B580" s="307" t="s">
        <v>1001</v>
      </c>
      <c r="C580" s="303">
        <v>1106</v>
      </c>
      <c r="D580" s="303">
        <v>1106</v>
      </c>
      <c r="E580" s="304"/>
      <c r="F580" s="297">
        <f t="shared" si="26"/>
        <v>0</v>
      </c>
      <c r="G580" s="297">
        <f t="shared" si="27"/>
        <v>0</v>
      </c>
    </row>
    <row r="581" s="278" customFormat="1" ht="15" spans="1:7">
      <c r="A581" s="301" t="s">
        <v>1002</v>
      </c>
      <c r="B581" s="307" t="s">
        <v>1003</v>
      </c>
      <c r="C581" s="303"/>
      <c r="D581" s="303"/>
      <c r="E581" s="304"/>
      <c r="F581" s="297" t="str">
        <f t="shared" si="26"/>
        <v/>
      </c>
      <c r="G581" s="297" t="str">
        <f t="shared" si="27"/>
        <v/>
      </c>
    </row>
    <row r="582" s="278" customFormat="1" ht="15" spans="1:7">
      <c r="A582" s="301" t="s">
        <v>1004</v>
      </c>
      <c r="B582" s="307" t="s">
        <v>1005</v>
      </c>
      <c r="C582" s="303">
        <v>869</v>
      </c>
      <c r="D582" s="303">
        <v>869</v>
      </c>
      <c r="E582" s="304">
        <v>544</v>
      </c>
      <c r="F582" s="297">
        <f t="shared" si="26"/>
        <v>62.6</v>
      </c>
      <c r="G582" s="297">
        <f t="shared" si="27"/>
        <v>62.6</v>
      </c>
    </row>
    <row r="583" s="278" customFormat="1" ht="15" spans="1:7">
      <c r="A583" s="301" t="s">
        <v>1006</v>
      </c>
      <c r="B583" s="307" t="s">
        <v>1007</v>
      </c>
      <c r="C583" s="303"/>
      <c r="D583" s="303"/>
      <c r="E583" s="304"/>
      <c r="F583" s="297" t="str">
        <f t="shared" si="26"/>
        <v/>
      </c>
      <c r="G583" s="297" t="str">
        <f t="shared" si="27"/>
        <v/>
      </c>
    </row>
    <row r="584" s="278" customFormat="1" ht="15" spans="1:7">
      <c r="A584" s="301" t="s">
        <v>1008</v>
      </c>
      <c r="B584" s="307" t="s">
        <v>1009</v>
      </c>
      <c r="C584" s="303"/>
      <c r="D584" s="303"/>
      <c r="E584" s="304"/>
      <c r="F584" s="297" t="str">
        <f t="shared" si="26"/>
        <v/>
      </c>
      <c r="G584" s="297" t="str">
        <f t="shared" si="27"/>
        <v/>
      </c>
    </row>
    <row r="585" s="278" customFormat="1" ht="15" spans="1:7">
      <c r="A585" s="301" t="s">
        <v>1010</v>
      </c>
      <c r="B585" s="307" t="s">
        <v>1011</v>
      </c>
      <c r="C585" s="303"/>
      <c r="D585" s="303"/>
      <c r="E585" s="304"/>
      <c r="F585" s="297" t="str">
        <f t="shared" si="26"/>
        <v/>
      </c>
      <c r="G585" s="297" t="str">
        <f t="shared" si="27"/>
        <v/>
      </c>
    </row>
    <row r="586" s="278" customFormat="1" ht="15" spans="1:7">
      <c r="A586" s="301" t="s">
        <v>1012</v>
      </c>
      <c r="B586" s="307" t="s">
        <v>1013</v>
      </c>
      <c r="C586" s="303">
        <v>324</v>
      </c>
      <c r="D586" s="303">
        <v>324</v>
      </c>
      <c r="E586" s="304">
        <v>2503</v>
      </c>
      <c r="F586" s="297">
        <f t="shared" si="26"/>
        <v>772.5</v>
      </c>
      <c r="G586" s="297">
        <f t="shared" si="27"/>
        <v>772.5</v>
      </c>
    </row>
    <row r="587" s="278" customFormat="1" ht="14.25" spans="1:7">
      <c r="A587" s="298" t="s">
        <v>1014</v>
      </c>
      <c r="B587" s="313" t="s">
        <v>1015</v>
      </c>
      <c r="C587" s="300">
        <f>SUM(C588:C593)</f>
        <v>240</v>
      </c>
      <c r="D587" s="300">
        <f>SUM(D588:D593)</f>
        <v>240</v>
      </c>
      <c r="E587" s="300">
        <f>SUM(E588:E593)</f>
        <v>2153</v>
      </c>
      <c r="F587" s="297">
        <f t="shared" si="26"/>
        <v>897.1</v>
      </c>
      <c r="G587" s="297">
        <f t="shared" si="27"/>
        <v>897.1</v>
      </c>
    </row>
    <row r="588" s="278" customFormat="1" ht="15" spans="1:7">
      <c r="A588" s="301" t="s">
        <v>1016</v>
      </c>
      <c r="B588" s="307" t="s">
        <v>1017</v>
      </c>
      <c r="C588" s="303">
        <v>192</v>
      </c>
      <c r="D588" s="303">
        <v>192</v>
      </c>
      <c r="E588" s="304">
        <v>1000</v>
      </c>
      <c r="F588" s="297">
        <f t="shared" ref="F588:F651" si="30">IF(C588=0,"",ROUND(E588/C588*100,1))</f>
        <v>520.8</v>
      </c>
      <c r="G588" s="297">
        <f t="shared" ref="G588:G651" si="31">IF(D588=0,"",ROUND(E588/D588*100,1))</f>
        <v>520.8</v>
      </c>
    </row>
    <row r="589" s="278" customFormat="1" ht="15" spans="1:7">
      <c r="A589" s="301" t="s">
        <v>1018</v>
      </c>
      <c r="B589" s="307" t="s">
        <v>1019</v>
      </c>
      <c r="C589" s="303"/>
      <c r="D589" s="303"/>
      <c r="E589" s="304"/>
      <c r="F589" s="297" t="str">
        <f t="shared" si="30"/>
        <v/>
      </c>
      <c r="G589" s="297" t="str">
        <f t="shared" si="31"/>
        <v/>
      </c>
    </row>
    <row r="590" s="278" customFormat="1" ht="15" spans="1:7">
      <c r="A590" s="301" t="s">
        <v>1020</v>
      </c>
      <c r="B590" s="307" t="s">
        <v>1021</v>
      </c>
      <c r="C590" s="303">
        <v>38</v>
      </c>
      <c r="D590" s="303">
        <v>38</v>
      </c>
      <c r="E590" s="304">
        <v>500</v>
      </c>
      <c r="F590" s="297">
        <f t="shared" si="30"/>
        <v>1315.8</v>
      </c>
      <c r="G590" s="297">
        <f t="shared" si="31"/>
        <v>1315.8</v>
      </c>
    </row>
    <row r="591" s="278" customFormat="1" ht="15" spans="1:7">
      <c r="A591" s="301" t="s">
        <v>1022</v>
      </c>
      <c r="B591" s="307" t="s">
        <v>1023</v>
      </c>
      <c r="C591" s="303"/>
      <c r="D591" s="303"/>
      <c r="E591" s="304"/>
      <c r="F591" s="297" t="str">
        <f t="shared" si="30"/>
        <v/>
      </c>
      <c r="G591" s="297" t="str">
        <f t="shared" si="31"/>
        <v/>
      </c>
    </row>
    <row r="592" s="278" customFormat="1" ht="15" spans="1:7">
      <c r="A592" s="301" t="s">
        <v>1024</v>
      </c>
      <c r="B592" s="307" t="s">
        <v>1025</v>
      </c>
      <c r="C592" s="303">
        <v>5</v>
      </c>
      <c r="D592" s="303">
        <v>5</v>
      </c>
      <c r="E592" s="304">
        <v>453</v>
      </c>
      <c r="F592" s="297">
        <f t="shared" si="30"/>
        <v>9060</v>
      </c>
      <c r="G592" s="297">
        <f t="shared" si="31"/>
        <v>9060</v>
      </c>
    </row>
    <row r="593" s="278" customFormat="1" ht="15" spans="1:7">
      <c r="A593" s="301" t="s">
        <v>1026</v>
      </c>
      <c r="B593" s="307" t="s">
        <v>1027</v>
      </c>
      <c r="C593" s="303">
        <v>5</v>
      </c>
      <c r="D593" s="303">
        <v>5</v>
      </c>
      <c r="E593" s="304">
        <v>200</v>
      </c>
      <c r="F593" s="297">
        <f t="shared" si="30"/>
        <v>4000</v>
      </c>
      <c r="G593" s="297">
        <f t="shared" si="31"/>
        <v>4000</v>
      </c>
    </row>
    <row r="594" s="278" customFormat="1" ht="14.25" spans="1:7">
      <c r="A594" s="298" t="s">
        <v>1028</v>
      </c>
      <c r="B594" s="313" t="s">
        <v>1029</v>
      </c>
      <c r="C594" s="300"/>
      <c r="D594" s="300"/>
      <c r="E594" s="300">
        <f>SUM(E595:E601)</f>
        <v>0</v>
      </c>
      <c r="F594" s="297" t="str">
        <f t="shared" si="30"/>
        <v/>
      </c>
      <c r="G594" s="297" t="str">
        <f t="shared" si="31"/>
        <v/>
      </c>
    </row>
    <row r="595" s="278" customFormat="1" ht="15" spans="1:7">
      <c r="A595" s="301" t="s">
        <v>1030</v>
      </c>
      <c r="B595" s="307" t="s">
        <v>1031</v>
      </c>
      <c r="C595" s="303"/>
      <c r="D595" s="303"/>
      <c r="E595" s="304"/>
      <c r="F595" s="297" t="str">
        <f t="shared" si="30"/>
        <v/>
      </c>
      <c r="G595" s="297" t="str">
        <f t="shared" si="31"/>
        <v/>
      </c>
    </row>
    <row r="596" s="278" customFormat="1" ht="15" spans="1:7">
      <c r="A596" s="301" t="s">
        <v>1032</v>
      </c>
      <c r="B596" s="307" t="s">
        <v>1033</v>
      </c>
      <c r="C596" s="303"/>
      <c r="D596" s="303"/>
      <c r="E596" s="304"/>
      <c r="F596" s="297" t="str">
        <f t="shared" si="30"/>
        <v/>
      </c>
      <c r="G596" s="297" t="str">
        <f t="shared" si="31"/>
        <v/>
      </c>
    </row>
    <row r="597" s="278" customFormat="1" ht="15" spans="1:7">
      <c r="A597" s="301" t="s">
        <v>1034</v>
      </c>
      <c r="B597" s="307" t="s">
        <v>1035</v>
      </c>
      <c r="C597" s="303"/>
      <c r="D597" s="303"/>
      <c r="E597" s="304"/>
      <c r="F597" s="297" t="str">
        <f t="shared" si="30"/>
        <v/>
      </c>
      <c r="G597" s="297" t="str">
        <f t="shared" si="31"/>
        <v/>
      </c>
    </row>
    <row r="598" s="278" customFormat="1" ht="15" spans="1:7">
      <c r="A598" s="301" t="s">
        <v>1036</v>
      </c>
      <c r="B598" s="307" t="s">
        <v>1037</v>
      </c>
      <c r="C598" s="303"/>
      <c r="D598" s="303"/>
      <c r="E598" s="304"/>
      <c r="F598" s="297" t="str">
        <f t="shared" si="30"/>
        <v/>
      </c>
      <c r="G598" s="297" t="str">
        <f t="shared" si="31"/>
        <v/>
      </c>
    </row>
    <row r="599" s="278" customFormat="1" ht="15" spans="1:7">
      <c r="A599" s="301" t="s">
        <v>1038</v>
      </c>
      <c r="B599" s="307" t="s">
        <v>1039</v>
      </c>
      <c r="C599" s="303"/>
      <c r="D599" s="303"/>
      <c r="E599" s="304"/>
      <c r="F599" s="297" t="str">
        <f t="shared" si="30"/>
        <v/>
      </c>
      <c r="G599" s="297" t="str">
        <f t="shared" si="31"/>
        <v/>
      </c>
    </row>
    <row r="600" s="278" customFormat="1" ht="15" spans="1:7">
      <c r="A600" s="301" t="s">
        <v>1040</v>
      </c>
      <c r="B600" s="307" t="s">
        <v>1041</v>
      </c>
      <c r="C600" s="303"/>
      <c r="D600" s="303"/>
      <c r="E600" s="304"/>
      <c r="F600" s="297" t="str">
        <f t="shared" si="30"/>
        <v/>
      </c>
      <c r="G600" s="297" t="str">
        <f t="shared" si="31"/>
        <v/>
      </c>
    </row>
    <row r="601" s="278" customFormat="1" ht="15" spans="1:7">
      <c r="A601" s="301" t="s">
        <v>1042</v>
      </c>
      <c r="B601" s="307" t="s">
        <v>1043</v>
      </c>
      <c r="C601" s="303"/>
      <c r="D601" s="303"/>
      <c r="E601" s="304"/>
      <c r="F601" s="297" t="str">
        <f t="shared" si="30"/>
        <v/>
      </c>
      <c r="G601" s="297" t="str">
        <f t="shared" si="31"/>
        <v/>
      </c>
    </row>
    <row r="602" s="278" customFormat="1" ht="14.25" spans="1:7">
      <c r="A602" s="298" t="s">
        <v>1044</v>
      </c>
      <c r="B602" s="313" t="s">
        <v>1045</v>
      </c>
      <c r="C602" s="300">
        <f>SUM(C603:C610)</f>
        <v>1590</v>
      </c>
      <c r="D602" s="300">
        <f>SUM(D603:D610)</f>
        <v>1590</v>
      </c>
      <c r="E602" s="300">
        <f>SUM(E603:E610)</f>
        <v>1653</v>
      </c>
      <c r="F602" s="297">
        <f t="shared" si="30"/>
        <v>104</v>
      </c>
      <c r="G602" s="297">
        <f t="shared" si="31"/>
        <v>104</v>
      </c>
    </row>
    <row r="603" s="278" customFormat="1" ht="15" spans="1:7">
      <c r="A603" s="301" t="s">
        <v>1046</v>
      </c>
      <c r="B603" s="307" t="s">
        <v>33</v>
      </c>
      <c r="C603" s="303">
        <v>88</v>
      </c>
      <c r="D603" s="303">
        <v>88</v>
      </c>
      <c r="E603" s="304">
        <v>55</v>
      </c>
      <c r="F603" s="297">
        <f t="shared" si="30"/>
        <v>62.5</v>
      </c>
      <c r="G603" s="297">
        <f t="shared" si="31"/>
        <v>62.5</v>
      </c>
    </row>
    <row r="604" s="278" customFormat="1" ht="15" spans="1:7">
      <c r="A604" s="301" t="s">
        <v>1047</v>
      </c>
      <c r="B604" s="307" t="s">
        <v>35</v>
      </c>
      <c r="C604" s="303"/>
      <c r="D604" s="303"/>
      <c r="E604" s="304"/>
      <c r="F604" s="297" t="str">
        <f t="shared" si="30"/>
        <v/>
      </c>
      <c r="G604" s="297" t="str">
        <f t="shared" si="31"/>
        <v/>
      </c>
    </row>
    <row r="605" s="278" customFormat="1" ht="15" spans="1:7">
      <c r="A605" s="301" t="s">
        <v>1048</v>
      </c>
      <c r="B605" s="307" t="s">
        <v>37</v>
      </c>
      <c r="C605" s="303"/>
      <c r="D605" s="303"/>
      <c r="E605" s="304"/>
      <c r="F605" s="297" t="str">
        <f t="shared" si="30"/>
        <v/>
      </c>
      <c r="G605" s="297" t="str">
        <f t="shared" si="31"/>
        <v/>
      </c>
    </row>
    <row r="606" s="278" customFormat="1" ht="15" spans="1:7">
      <c r="A606" s="301" t="s">
        <v>1049</v>
      </c>
      <c r="B606" s="307" t="s">
        <v>1050</v>
      </c>
      <c r="C606" s="303">
        <v>60</v>
      </c>
      <c r="D606" s="303">
        <v>60</v>
      </c>
      <c r="E606" s="304">
        <v>40</v>
      </c>
      <c r="F606" s="297">
        <f t="shared" si="30"/>
        <v>66.7</v>
      </c>
      <c r="G606" s="297">
        <f t="shared" si="31"/>
        <v>66.7</v>
      </c>
    </row>
    <row r="607" s="278" customFormat="1" ht="15" spans="1:7">
      <c r="A607" s="301" t="s">
        <v>1051</v>
      </c>
      <c r="B607" s="307" t="s">
        <v>1052</v>
      </c>
      <c r="C607" s="303"/>
      <c r="D607" s="303"/>
      <c r="E607" s="304"/>
      <c r="F607" s="297" t="str">
        <f t="shared" si="30"/>
        <v/>
      </c>
      <c r="G607" s="297" t="str">
        <f t="shared" si="31"/>
        <v/>
      </c>
    </row>
    <row r="608" s="278" customFormat="1" ht="15" spans="1:7">
      <c r="A608" s="301" t="s">
        <v>1053</v>
      </c>
      <c r="B608" s="307" t="s">
        <v>1054</v>
      </c>
      <c r="C608" s="303"/>
      <c r="D608" s="303"/>
      <c r="E608" s="304"/>
      <c r="F608" s="297" t="str">
        <f t="shared" si="30"/>
        <v/>
      </c>
      <c r="G608" s="297" t="str">
        <f t="shared" si="31"/>
        <v/>
      </c>
    </row>
    <row r="609" s="278" customFormat="1" ht="15" spans="1:7">
      <c r="A609" s="301" t="s">
        <v>1055</v>
      </c>
      <c r="B609" s="307" t="s">
        <v>1056</v>
      </c>
      <c r="C609" s="303">
        <v>1408</v>
      </c>
      <c r="D609" s="303">
        <v>1408</v>
      </c>
      <c r="E609" s="304">
        <v>1458</v>
      </c>
      <c r="F609" s="297">
        <f t="shared" si="30"/>
        <v>103.6</v>
      </c>
      <c r="G609" s="297">
        <f t="shared" si="31"/>
        <v>103.6</v>
      </c>
    </row>
    <row r="610" s="278" customFormat="1" ht="15" spans="1:7">
      <c r="A610" s="301" t="s">
        <v>1057</v>
      </c>
      <c r="B610" s="307" t="s">
        <v>1058</v>
      </c>
      <c r="C610" s="303">
        <v>34</v>
      </c>
      <c r="D610" s="303">
        <v>34</v>
      </c>
      <c r="E610" s="304">
        <v>100</v>
      </c>
      <c r="F610" s="297">
        <f t="shared" si="30"/>
        <v>294.1</v>
      </c>
      <c r="G610" s="297">
        <f t="shared" si="31"/>
        <v>294.1</v>
      </c>
    </row>
    <row r="611" s="278" customFormat="1" ht="14.25" spans="1:7">
      <c r="A611" s="298" t="s">
        <v>1059</v>
      </c>
      <c r="B611" s="313" t="s">
        <v>1060</v>
      </c>
      <c r="C611" s="300">
        <v>0</v>
      </c>
      <c r="D611" s="300">
        <v>0</v>
      </c>
      <c r="E611" s="300"/>
      <c r="F611" s="297" t="str">
        <f t="shared" si="30"/>
        <v/>
      </c>
      <c r="G611" s="297" t="str">
        <f t="shared" si="31"/>
        <v/>
      </c>
    </row>
    <row r="612" s="278" customFormat="1" ht="14.25" spans="1:7">
      <c r="A612" s="301" t="s">
        <v>1061</v>
      </c>
      <c r="B612" s="307" t="s">
        <v>33</v>
      </c>
      <c r="C612" s="303"/>
      <c r="D612" s="303"/>
      <c r="E612" s="303"/>
      <c r="F612" s="297" t="str">
        <f t="shared" si="30"/>
        <v/>
      </c>
      <c r="G612" s="297" t="str">
        <f t="shared" si="31"/>
        <v/>
      </c>
    </row>
    <row r="613" s="278" customFormat="1" ht="14.25" spans="1:7">
      <c r="A613" s="301" t="s">
        <v>1062</v>
      </c>
      <c r="B613" s="307" t="s">
        <v>35</v>
      </c>
      <c r="C613" s="303"/>
      <c r="D613" s="303"/>
      <c r="E613" s="303"/>
      <c r="F613" s="297" t="str">
        <f t="shared" si="30"/>
        <v/>
      </c>
      <c r="G613" s="297" t="str">
        <f t="shared" si="31"/>
        <v/>
      </c>
    </row>
    <row r="614" s="278" customFormat="1" ht="14.25" spans="1:7">
      <c r="A614" s="301" t="s">
        <v>1063</v>
      </c>
      <c r="B614" s="307" t="s">
        <v>37</v>
      </c>
      <c r="C614" s="303"/>
      <c r="D614" s="303"/>
      <c r="E614" s="303"/>
      <c r="F614" s="297" t="str">
        <f t="shared" si="30"/>
        <v/>
      </c>
      <c r="G614" s="297" t="str">
        <f t="shared" si="31"/>
        <v/>
      </c>
    </row>
    <row r="615" s="278" customFormat="1" ht="14.25" spans="1:7">
      <c r="A615" s="301" t="s">
        <v>1064</v>
      </c>
      <c r="B615" s="307" t="s">
        <v>51</v>
      </c>
      <c r="C615" s="303"/>
      <c r="D615" s="303"/>
      <c r="E615" s="303"/>
      <c r="F615" s="297" t="str">
        <f t="shared" si="30"/>
        <v/>
      </c>
      <c r="G615" s="297" t="str">
        <f t="shared" si="31"/>
        <v/>
      </c>
    </row>
    <row r="616" s="278" customFormat="1" ht="14.25" spans="1:7">
      <c r="A616" s="301" t="s">
        <v>1065</v>
      </c>
      <c r="B616" s="307" t="s">
        <v>1066</v>
      </c>
      <c r="C616" s="303"/>
      <c r="D616" s="303"/>
      <c r="E616" s="303"/>
      <c r="F616" s="297" t="str">
        <f t="shared" si="30"/>
        <v/>
      </c>
      <c r="G616" s="297" t="str">
        <f t="shared" si="31"/>
        <v/>
      </c>
    </row>
    <row r="617" s="278" customFormat="1" ht="14.25" spans="1:7">
      <c r="A617" s="298" t="s">
        <v>1067</v>
      </c>
      <c r="B617" s="313" t="s">
        <v>1068</v>
      </c>
      <c r="C617" s="300">
        <f>SUM(C618:C619)</f>
        <v>12281</v>
      </c>
      <c r="D617" s="300">
        <f>SUM(D618:D619)</f>
        <v>12281</v>
      </c>
      <c r="E617" s="300">
        <f>SUM(E618:E619)</f>
        <v>13726</v>
      </c>
      <c r="F617" s="297">
        <f t="shared" si="30"/>
        <v>111.8</v>
      </c>
      <c r="G617" s="297">
        <f t="shared" si="31"/>
        <v>111.8</v>
      </c>
    </row>
    <row r="618" s="278" customFormat="1" ht="15" spans="1:7">
      <c r="A618" s="301" t="s">
        <v>1069</v>
      </c>
      <c r="B618" s="307" t="s">
        <v>1070</v>
      </c>
      <c r="C618" s="303"/>
      <c r="D618" s="303"/>
      <c r="E618" s="304"/>
      <c r="F618" s="297" t="str">
        <f t="shared" si="30"/>
        <v/>
      </c>
      <c r="G618" s="297" t="str">
        <f t="shared" si="31"/>
        <v/>
      </c>
    </row>
    <row r="619" s="278" customFormat="1" ht="15" spans="1:7">
      <c r="A619" s="301" t="s">
        <v>1071</v>
      </c>
      <c r="B619" s="307" t="s">
        <v>1072</v>
      </c>
      <c r="C619" s="303">
        <v>12281</v>
      </c>
      <c r="D619" s="303">
        <v>12281</v>
      </c>
      <c r="E619" s="304">
        <v>13726</v>
      </c>
      <c r="F619" s="297">
        <f t="shared" si="30"/>
        <v>111.8</v>
      </c>
      <c r="G619" s="297">
        <f t="shared" si="31"/>
        <v>111.8</v>
      </c>
    </row>
    <row r="620" s="278" customFormat="1" ht="14.25" spans="1:7">
      <c r="A620" s="298" t="s">
        <v>1073</v>
      </c>
      <c r="B620" s="313" t="s">
        <v>1074</v>
      </c>
      <c r="C620" s="300">
        <f>SUM(C621:C622)</f>
        <v>0</v>
      </c>
      <c r="D620" s="300">
        <f>SUM(D621:D622)</f>
        <v>0</v>
      </c>
      <c r="E620" s="300"/>
      <c r="F620" s="297" t="str">
        <f t="shared" si="30"/>
        <v/>
      </c>
      <c r="G620" s="297" t="str">
        <f t="shared" si="31"/>
        <v/>
      </c>
    </row>
    <row r="621" s="278" customFormat="1" ht="15" spans="1:7">
      <c r="A621" s="301" t="s">
        <v>1075</v>
      </c>
      <c r="B621" s="307" t="s">
        <v>1076</v>
      </c>
      <c r="C621" s="303"/>
      <c r="D621" s="303"/>
      <c r="E621" s="304"/>
      <c r="F621" s="297" t="str">
        <f t="shared" si="30"/>
        <v/>
      </c>
      <c r="G621" s="297" t="str">
        <f t="shared" si="31"/>
        <v/>
      </c>
    </row>
    <row r="622" s="278" customFormat="1" ht="15" spans="1:7">
      <c r="A622" s="301" t="s">
        <v>1077</v>
      </c>
      <c r="B622" s="307" t="s">
        <v>1078</v>
      </c>
      <c r="C622" s="303"/>
      <c r="D622" s="303"/>
      <c r="E622" s="304"/>
      <c r="F622" s="297" t="str">
        <f t="shared" si="30"/>
        <v/>
      </c>
      <c r="G622" s="297" t="str">
        <f t="shared" si="31"/>
        <v/>
      </c>
    </row>
    <row r="623" s="278" customFormat="1" ht="14.25" spans="1:7">
      <c r="A623" s="298" t="s">
        <v>1079</v>
      </c>
      <c r="B623" s="313" t="s">
        <v>1080</v>
      </c>
      <c r="C623" s="300">
        <f>SUM(C624:C625)</f>
        <v>0</v>
      </c>
      <c r="D623" s="300">
        <f>SUM(D624:D625)</f>
        <v>0</v>
      </c>
      <c r="E623" s="300"/>
      <c r="F623" s="297" t="str">
        <f t="shared" si="30"/>
        <v/>
      </c>
      <c r="G623" s="297" t="str">
        <f t="shared" si="31"/>
        <v/>
      </c>
    </row>
    <row r="624" s="278" customFormat="1" ht="15" spans="1:7">
      <c r="A624" s="301" t="s">
        <v>1081</v>
      </c>
      <c r="B624" s="307" t="s">
        <v>1082</v>
      </c>
      <c r="C624" s="303"/>
      <c r="D624" s="303"/>
      <c r="E624" s="304"/>
      <c r="F624" s="297" t="str">
        <f t="shared" si="30"/>
        <v/>
      </c>
      <c r="G624" s="297" t="str">
        <f t="shared" si="31"/>
        <v/>
      </c>
    </row>
    <row r="625" s="278" customFormat="1" ht="15" spans="1:7">
      <c r="A625" s="301" t="s">
        <v>1083</v>
      </c>
      <c r="B625" s="307" t="s">
        <v>1084</v>
      </c>
      <c r="C625" s="303"/>
      <c r="D625" s="303"/>
      <c r="E625" s="304"/>
      <c r="F625" s="297" t="str">
        <f t="shared" si="30"/>
        <v/>
      </c>
      <c r="G625" s="297" t="str">
        <f t="shared" si="31"/>
        <v/>
      </c>
    </row>
    <row r="626" s="278" customFormat="1" ht="14.25" spans="1:7">
      <c r="A626" s="298" t="s">
        <v>1085</v>
      </c>
      <c r="B626" s="313" t="s">
        <v>1086</v>
      </c>
      <c r="C626" s="300">
        <v>0</v>
      </c>
      <c r="D626" s="300">
        <v>0</v>
      </c>
      <c r="E626" s="300"/>
      <c r="F626" s="297" t="str">
        <f t="shared" si="30"/>
        <v/>
      </c>
      <c r="G626" s="297" t="str">
        <f t="shared" si="31"/>
        <v/>
      </c>
    </row>
    <row r="627" s="278" customFormat="1" ht="14.25" spans="1:7">
      <c r="A627" s="301" t="s">
        <v>1087</v>
      </c>
      <c r="B627" s="307" t="s">
        <v>1088</v>
      </c>
      <c r="C627" s="303"/>
      <c r="D627" s="303"/>
      <c r="E627" s="303"/>
      <c r="F627" s="297" t="str">
        <f t="shared" si="30"/>
        <v/>
      </c>
      <c r="G627" s="297" t="str">
        <f t="shared" si="31"/>
        <v/>
      </c>
    </row>
    <row r="628" s="278" customFormat="1" ht="14.25" spans="1:7">
      <c r="A628" s="301" t="s">
        <v>1089</v>
      </c>
      <c r="B628" s="307" t="s">
        <v>1090</v>
      </c>
      <c r="C628" s="303"/>
      <c r="D628" s="303"/>
      <c r="E628" s="303"/>
      <c r="F628" s="297" t="str">
        <f t="shared" si="30"/>
        <v/>
      </c>
      <c r="G628" s="297" t="str">
        <f t="shared" si="31"/>
        <v/>
      </c>
    </row>
    <row r="629" s="278" customFormat="1" ht="14.25" spans="1:7">
      <c r="A629" s="298" t="s">
        <v>1091</v>
      </c>
      <c r="B629" s="313" t="s">
        <v>1092</v>
      </c>
      <c r="C629" s="300">
        <v>0</v>
      </c>
      <c r="D629" s="300">
        <v>0</v>
      </c>
      <c r="E629" s="300">
        <f>SUM(E630:E631)</f>
        <v>235</v>
      </c>
      <c r="F629" s="297" t="str">
        <f t="shared" si="30"/>
        <v/>
      </c>
      <c r="G629" s="297" t="str">
        <f t="shared" si="31"/>
        <v/>
      </c>
    </row>
    <row r="630" s="278" customFormat="1" ht="15" spans="1:7">
      <c r="A630" s="301" t="s">
        <v>1093</v>
      </c>
      <c r="B630" s="307" t="s">
        <v>1094</v>
      </c>
      <c r="C630" s="303"/>
      <c r="D630" s="303"/>
      <c r="E630" s="304"/>
      <c r="F630" s="297" t="str">
        <f t="shared" si="30"/>
        <v/>
      </c>
      <c r="G630" s="297" t="str">
        <f t="shared" si="31"/>
        <v/>
      </c>
    </row>
    <row r="631" s="278" customFormat="1" ht="15" spans="1:7">
      <c r="A631" s="301" t="s">
        <v>1095</v>
      </c>
      <c r="B631" s="307" t="s">
        <v>1096</v>
      </c>
      <c r="C631" s="303"/>
      <c r="D631" s="303"/>
      <c r="E631" s="304">
        <v>235</v>
      </c>
      <c r="F631" s="297" t="str">
        <f t="shared" si="30"/>
        <v/>
      </c>
      <c r="G631" s="297" t="str">
        <f t="shared" si="31"/>
        <v/>
      </c>
    </row>
    <row r="632" s="278" customFormat="1" ht="14.25" spans="1:7">
      <c r="A632" s="298" t="s">
        <v>1097</v>
      </c>
      <c r="B632" s="313" t="s">
        <v>1098</v>
      </c>
      <c r="C632" s="300">
        <f>SUM(C633:C635)</f>
        <v>0</v>
      </c>
      <c r="D632" s="300">
        <f>SUM(D633:D635)</f>
        <v>0</v>
      </c>
      <c r="E632" s="300">
        <f>SUM(E633:E635)</f>
        <v>0</v>
      </c>
      <c r="F632" s="297" t="str">
        <f t="shared" si="30"/>
        <v/>
      </c>
      <c r="G632" s="297" t="str">
        <f t="shared" si="31"/>
        <v/>
      </c>
    </row>
    <row r="633" s="278" customFormat="1" ht="15" spans="1:7">
      <c r="A633" s="301" t="s">
        <v>1099</v>
      </c>
      <c r="B633" s="307" t="s">
        <v>1100</v>
      </c>
      <c r="C633" s="303"/>
      <c r="D633" s="303"/>
      <c r="E633" s="304"/>
      <c r="F633" s="297" t="str">
        <f t="shared" si="30"/>
        <v/>
      </c>
      <c r="G633" s="297" t="str">
        <f t="shared" si="31"/>
        <v/>
      </c>
    </row>
    <row r="634" s="278" customFormat="1" ht="15" spans="1:7">
      <c r="A634" s="301" t="s">
        <v>1101</v>
      </c>
      <c r="B634" s="307" t="s">
        <v>1102</v>
      </c>
      <c r="C634" s="303"/>
      <c r="D634" s="303"/>
      <c r="E634" s="304"/>
      <c r="F634" s="297" t="str">
        <f t="shared" si="30"/>
        <v/>
      </c>
      <c r="G634" s="297" t="str">
        <f t="shared" si="31"/>
        <v/>
      </c>
    </row>
    <row r="635" s="278" customFormat="1" ht="15" spans="1:7">
      <c r="A635" s="301" t="s">
        <v>1103</v>
      </c>
      <c r="B635" s="307" t="s">
        <v>1104</v>
      </c>
      <c r="C635" s="303"/>
      <c r="D635" s="303"/>
      <c r="E635" s="304"/>
      <c r="F635" s="297" t="str">
        <f t="shared" si="30"/>
        <v/>
      </c>
      <c r="G635" s="297" t="str">
        <f t="shared" si="31"/>
        <v/>
      </c>
    </row>
    <row r="636" s="278" customFormat="1" ht="14.25" spans="1:7">
      <c r="A636" s="298" t="s">
        <v>1105</v>
      </c>
      <c r="B636" s="313" t="s">
        <v>1106</v>
      </c>
      <c r="C636" s="300">
        <f>SUM(C637:C639)</f>
        <v>0</v>
      </c>
      <c r="D636" s="300">
        <f>SUM(D637:D639)</f>
        <v>0</v>
      </c>
      <c r="E636" s="300"/>
      <c r="F636" s="297" t="str">
        <f t="shared" si="30"/>
        <v/>
      </c>
      <c r="G636" s="297" t="str">
        <f t="shared" si="31"/>
        <v/>
      </c>
    </row>
    <row r="637" s="278" customFormat="1" ht="14.25" spans="1:7">
      <c r="A637" s="301" t="s">
        <v>1107</v>
      </c>
      <c r="B637" s="307" t="s">
        <v>1108</v>
      </c>
      <c r="C637" s="303"/>
      <c r="D637" s="303"/>
      <c r="E637" s="303"/>
      <c r="F637" s="297" t="str">
        <f t="shared" si="30"/>
        <v/>
      </c>
      <c r="G637" s="297" t="str">
        <f t="shared" si="31"/>
        <v/>
      </c>
    </row>
    <row r="638" s="278" customFormat="1" ht="14.25" spans="1:7">
      <c r="A638" s="301" t="s">
        <v>1109</v>
      </c>
      <c r="B638" s="307" t="s">
        <v>1110</v>
      </c>
      <c r="C638" s="303"/>
      <c r="D638" s="303"/>
      <c r="E638" s="303"/>
      <c r="F638" s="297" t="str">
        <f t="shared" si="30"/>
        <v/>
      </c>
      <c r="G638" s="297" t="str">
        <f t="shared" si="31"/>
        <v/>
      </c>
    </row>
    <row r="639" s="278" customFormat="1" ht="14.25" spans="1:7">
      <c r="A639" s="301" t="s">
        <v>1111</v>
      </c>
      <c r="B639" s="307" t="s">
        <v>1112</v>
      </c>
      <c r="C639" s="303"/>
      <c r="D639" s="303"/>
      <c r="E639" s="303"/>
      <c r="F639" s="297" t="str">
        <f t="shared" si="30"/>
        <v/>
      </c>
      <c r="G639" s="297" t="str">
        <f t="shared" si="31"/>
        <v/>
      </c>
    </row>
    <row r="640" s="278" customFormat="1" ht="14.25" spans="1:7">
      <c r="A640" s="298" t="s">
        <v>1113</v>
      </c>
      <c r="B640" s="326" t="s">
        <v>1114</v>
      </c>
      <c r="C640" s="300">
        <f>SUM(C641:C648)</f>
        <v>1956</v>
      </c>
      <c r="D640" s="300">
        <f>SUM(D641:D648)</f>
        <v>1956</v>
      </c>
      <c r="E640" s="300">
        <f>SUM(E641:E648)</f>
        <v>0</v>
      </c>
      <c r="F640" s="297">
        <f t="shared" si="30"/>
        <v>0</v>
      </c>
      <c r="G640" s="297">
        <f t="shared" si="31"/>
        <v>0</v>
      </c>
    </row>
    <row r="641" s="278" customFormat="1" ht="15" spans="1:7">
      <c r="A641" s="301" t="s">
        <v>1115</v>
      </c>
      <c r="B641" s="307" t="s">
        <v>33</v>
      </c>
      <c r="C641" s="303">
        <v>908</v>
      </c>
      <c r="D641" s="303">
        <v>908</v>
      </c>
      <c r="E641" s="304"/>
      <c r="F641" s="297">
        <f t="shared" si="30"/>
        <v>0</v>
      </c>
      <c r="G641" s="297">
        <f t="shared" si="31"/>
        <v>0</v>
      </c>
    </row>
    <row r="642" s="278" customFormat="1" ht="15" spans="1:7">
      <c r="A642" s="301" t="s">
        <v>1116</v>
      </c>
      <c r="B642" s="307" t="s">
        <v>35</v>
      </c>
      <c r="C642" s="303">
        <v>356</v>
      </c>
      <c r="D642" s="303">
        <v>356</v>
      </c>
      <c r="E642" s="304"/>
      <c r="F642" s="297">
        <f t="shared" si="30"/>
        <v>0</v>
      </c>
      <c r="G642" s="297">
        <f t="shared" si="31"/>
        <v>0</v>
      </c>
    </row>
    <row r="643" s="278" customFormat="1" ht="15" spans="1:7">
      <c r="A643" s="301" t="s">
        <v>1117</v>
      </c>
      <c r="B643" s="307" t="s">
        <v>37</v>
      </c>
      <c r="C643" s="303">
        <v>302</v>
      </c>
      <c r="D643" s="303">
        <v>302</v>
      </c>
      <c r="E643" s="304"/>
      <c r="F643" s="297">
        <f t="shared" si="30"/>
        <v>0</v>
      </c>
      <c r="G643" s="297">
        <f t="shared" si="31"/>
        <v>0</v>
      </c>
    </row>
    <row r="644" s="278" customFormat="1" ht="15" spans="1:7">
      <c r="A644" s="301" t="s">
        <v>1118</v>
      </c>
      <c r="B644" s="307" t="s">
        <v>1119</v>
      </c>
      <c r="C644" s="303">
        <v>30</v>
      </c>
      <c r="D644" s="303">
        <v>30</v>
      </c>
      <c r="E644" s="304"/>
      <c r="F644" s="297">
        <f t="shared" si="30"/>
        <v>0</v>
      </c>
      <c r="G644" s="297">
        <f t="shared" si="31"/>
        <v>0</v>
      </c>
    </row>
    <row r="645" s="278" customFormat="1" ht="15" spans="1:7">
      <c r="A645" s="301" t="s">
        <v>1120</v>
      </c>
      <c r="B645" s="307" t="s">
        <v>1121</v>
      </c>
      <c r="C645" s="303"/>
      <c r="D645" s="303"/>
      <c r="E645" s="304"/>
      <c r="F645" s="297" t="str">
        <f t="shared" si="30"/>
        <v/>
      </c>
      <c r="G645" s="297" t="str">
        <f t="shared" si="31"/>
        <v/>
      </c>
    </row>
    <row r="646" s="278" customFormat="1" ht="15" spans="1:7">
      <c r="A646" s="301" t="s">
        <v>1120</v>
      </c>
      <c r="B646" s="307" t="s">
        <v>1121</v>
      </c>
      <c r="C646" s="303"/>
      <c r="D646" s="303"/>
      <c r="E646" s="304"/>
      <c r="F646" s="297"/>
      <c r="G646" s="297"/>
    </row>
    <row r="647" s="278" customFormat="1" ht="15" spans="1:7">
      <c r="A647" s="301" t="s">
        <v>1124</v>
      </c>
      <c r="B647" s="307" t="s">
        <v>51</v>
      </c>
      <c r="C647" s="303">
        <v>10</v>
      </c>
      <c r="D647" s="303">
        <v>10</v>
      </c>
      <c r="E647" s="304"/>
      <c r="F647" s="297">
        <f t="shared" ref="F647:F652" si="32">IF(C647=0,"",ROUND(E647/C647*100,1))</f>
        <v>0</v>
      </c>
      <c r="G647" s="297">
        <f t="shared" ref="G647:G652" si="33">IF(D647=0,"",ROUND(E647/D647*100,1))</f>
        <v>0</v>
      </c>
    </row>
    <row r="648" s="278" customFormat="1" ht="15" spans="1:7">
      <c r="A648" s="301" t="s">
        <v>1125</v>
      </c>
      <c r="B648" s="307" t="s">
        <v>1126</v>
      </c>
      <c r="C648" s="303">
        <v>350</v>
      </c>
      <c r="D648" s="303">
        <v>350</v>
      </c>
      <c r="E648" s="304"/>
      <c r="F648" s="297">
        <f t="shared" si="32"/>
        <v>0</v>
      </c>
      <c r="G648" s="297">
        <f t="shared" si="33"/>
        <v>0</v>
      </c>
    </row>
    <row r="649" s="278" customFormat="1" ht="14.25" spans="1:7">
      <c r="A649" s="298" t="s">
        <v>1127</v>
      </c>
      <c r="B649" s="313" t="s">
        <v>1128</v>
      </c>
      <c r="C649" s="300">
        <f>SUM(C650:C651)</f>
        <v>0</v>
      </c>
      <c r="D649" s="300">
        <f>SUM(D650:D651)</f>
        <v>0</v>
      </c>
      <c r="E649" s="300"/>
      <c r="F649" s="297" t="str">
        <f t="shared" si="32"/>
        <v/>
      </c>
      <c r="G649" s="297" t="str">
        <f t="shared" si="33"/>
        <v/>
      </c>
    </row>
    <row r="650" s="278" customFormat="1" ht="14.25" spans="1:7">
      <c r="A650" s="301" t="s">
        <v>1129</v>
      </c>
      <c r="B650" s="307" t="s">
        <v>1130</v>
      </c>
      <c r="C650" s="303"/>
      <c r="D650" s="303"/>
      <c r="E650" s="303"/>
      <c r="F650" s="297" t="str">
        <f t="shared" si="32"/>
        <v/>
      </c>
      <c r="G650" s="297" t="str">
        <f t="shared" si="33"/>
        <v/>
      </c>
    </row>
    <row r="651" s="278" customFormat="1" ht="14.25" spans="1:7">
      <c r="A651" s="301" t="s">
        <v>1131</v>
      </c>
      <c r="B651" s="307" t="s">
        <v>1132</v>
      </c>
      <c r="C651" s="303"/>
      <c r="D651" s="303"/>
      <c r="E651" s="303"/>
      <c r="F651" s="297" t="str">
        <f t="shared" si="32"/>
        <v/>
      </c>
      <c r="G651" s="297" t="str">
        <f t="shared" si="33"/>
        <v/>
      </c>
    </row>
    <row r="652" s="278" customFormat="1" ht="14.25" spans="1:7">
      <c r="A652" s="298" t="s">
        <v>1133</v>
      </c>
      <c r="B652" s="313" t="s">
        <v>1134</v>
      </c>
      <c r="C652" s="300">
        <v>275</v>
      </c>
      <c r="D652" s="300">
        <v>275</v>
      </c>
      <c r="E652" s="300">
        <f>SUM(E653)</f>
        <v>270</v>
      </c>
      <c r="F652" s="297">
        <f t="shared" si="32"/>
        <v>98.2</v>
      </c>
      <c r="G652" s="297">
        <f t="shared" si="33"/>
        <v>98.2</v>
      </c>
    </row>
    <row r="653" s="278" customFormat="1" ht="15" spans="1:7">
      <c r="A653" s="301" t="s">
        <v>1135</v>
      </c>
      <c r="B653" s="307" t="s">
        <v>1136</v>
      </c>
      <c r="C653" s="303">
        <v>275</v>
      </c>
      <c r="D653" s="303">
        <v>275</v>
      </c>
      <c r="E653" s="304">
        <v>270</v>
      </c>
      <c r="F653" s="297">
        <f t="shared" ref="F653:F716" si="34">IF(C653=0,"",ROUND(E653/C653*100,1))</f>
        <v>98.2</v>
      </c>
      <c r="G653" s="297">
        <f t="shared" ref="G653:G716" si="35">IF(D653=0,"",ROUND(E653/D653*100,1))</f>
        <v>98.2</v>
      </c>
    </row>
    <row r="654" s="278" customFormat="1" ht="14.25" spans="1:7">
      <c r="A654" s="295" t="s">
        <v>1137</v>
      </c>
      <c r="B654" s="296" t="s">
        <v>1138</v>
      </c>
      <c r="C654" s="324">
        <f>C655+C660+C675+C679+C691+C694+C698+C703+C707+C711+C714+C723+C725</f>
        <v>27551</v>
      </c>
      <c r="D654" s="324">
        <f>D655+D660+D675+D679+D691+D694+D698+D703+D707+D711+D714+D723+D725</f>
        <v>25106</v>
      </c>
      <c r="E654" s="324">
        <f>SUM(E655,E660,E675,E679,E691,E694,E698,E703,E707,E711,E714,E723,E725)</f>
        <v>19157</v>
      </c>
      <c r="F654" s="297">
        <f t="shared" si="34"/>
        <v>69.5</v>
      </c>
      <c r="G654" s="297">
        <f t="shared" si="35"/>
        <v>76.3</v>
      </c>
    </row>
    <row r="655" s="278" customFormat="1" ht="14.25" spans="1:7">
      <c r="A655" s="298" t="s">
        <v>1139</v>
      </c>
      <c r="B655" s="313" t="s">
        <v>1140</v>
      </c>
      <c r="C655" s="300">
        <f>SUM(C656:C659)</f>
        <v>10502</v>
      </c>
      <c r="D655" s="300">
        <f>SUM(D656:D659)</f>
        <v>9602</v>
      </c>
      <c r="E655" s="300">
        <f>SUM(E656:E659)</f>
        <v>3705</v>
      </c>
      <c r="F655" s="297">
        <f t="shared" si="34"/>
        <v>35.3</v>
      </c>
      <c r="G655" s="297">
        <f t="shared" si="35"/>
        <v>38.6</v>
      </c>
    </row>
    <row r="656" s="278" customFormat="1" ht="15" spans="1:7">
      <c r="A656" s="301" t="s">
        <v>1141</v>
      </c>
      <c r="B656" s="307" t="s">
        <v>33</v>
      </c>
      <c r="C656" s="303">
        <v>1189</v>
      </c>
      <c r="D656" s="303">
        <v>1189</v>
      </c>
      <c r="E656" s="304">
        <v>1100</v>
      </c>
      <c r="F656" s="297">
        <f t="shared" si="34"/>
        <v>92.5</v>
      </c>
      <c r="G656" s="297">
        <f t="shared" si="35"/>
        <v>92.5</v>
      </c>
    </row>
    <row r="657" s="278" customFormat="1" ht="15" spans="1:7">
      <c r="A657" s="301" t="s">
        <v>1142</v>
      </c>
      <c r="B657" s="307" t="s">
        <v>35</v>
      </c>
      <c r="C657" s="303">
        <v>3325</v>
      </c>
      <c r="D657" s="303">
        <v>3125</v>
      </c>
      <c r="E657" s="304">
        <v>1002</v>
      </c>
      <c r="F657" s="297">
        <f t="shared" si="34"/>
        <v>30.1</v>
      </c>
      <c r="G657" s="297">
        <f t="shared" si="35"/>
        <v>32.1</v>
      </c>
    </row>
    <row r="658" s="278" customFormat="1" ht="15" spans="1:7">
      <c r="A658" s="301" t="s">
        <v>1143</v>
      </c>
      <c r="B658" s="307" t="s">
        <v>37</v>
      </c>
      <c r="C658" s="303">
        <v>20</v>
      </c>
      <c r="D658" s="303">
        <v>20</v>
      </c>
      <c r="E658" s="304"/>
      <c r="F658" s="297">
        <f t="shared" si="34"/>
        <v>0</v>
      </c>
      <c r="G658" s="297">
        <f t="shared" si="35"/>
        <v>0</v>
      </c>
    </row>
    <row r="659" s="278" customFormat="1" ht="15" spans="1:7">
      <c r="A659" s="301" t="s">
        <v>1144</v>
      </c>
      <c r="B659" s="307" t="s">
        <v>1145</v>
      </c>
      <c r="C659" s="303">
        <v>5968</v>
      </c>
      <c r="D659" s="303">
        <v>5268</v>
      </c>
      <c r="E659" s="304">
        <v>1603</v>
      </c>
      <c r="F659" s="297">
        <f t="shared" si="34"/>
        <v>26.9</v>
      </c>
      <c r="G659" s="297">
        <f t="shared" si="35"/>
        <v>30.4</v>
      </c>
    </row>
    <row r="660" s="278" customFormat="1" ht="14.25" spans="1:7">
      <c r="A660" s="298" t="s">
        <v>1146</v>
      </c>
      <c r="B660" s="313" t="s">
        <v>1147</v>
      </c>
      <c r="C660" s="300">
        <f>SUM(C661:C674)</f>
        <v>1239</v>
      </c>
      <c r="D660" s="300">
        <f>SUM(D661:D674)</f>
        <v>839</v>
      </c>
      <c r="E660" s="300">
        <f>SUM(E661:E674)</f>
        <v>1425</v>
      </c>
      <c r="F660" s="297">
        <f t="shared" si="34"/>
        <v>115</v>
      </c>
      <c r="G660" s="297">
        <f t="shared" si="35"/>
        <v>169.8</v>
      </c>
    </row>
    <row r="661" s="278" customFormat="1" ht="15" spans="1:7">
      <c r="A661" s="301" t="s">
        <v>1148</v>
      </c>
      <c r="B661" s="307" t="s">
        <v>1149</v>
      </c>
      <c r="C661" s="303">
        <v>298</v>
      </c>
      <c r="D661" s="303">
        <v>298</v>
      </c>
      <c r="E661" s="304">
        <v>1276</v>
      </c>
      <c r="F661" s="297">
        <f t="shared" si="34"/>
        <v>428.2</v>
      </c>
      <c r="G661" s="297">
        <f t="shared" si="35"/>
        <v>428.2</v>
      </c>
    </row>
    <row r="662" s="278" customFormat="1" ht="15" spans="1:7">
      <c r="A662" s="301" t="s">
        <v>1150</v>
      </c>
      <c r="B662" s="307" t="s">
        <v>1151</v>
      </c>
      <c r="C662" s="303"/>
      <c r="D662" s="303"/>
      <c r="E662" s="304">
        <v>89</v>
      </c>
      <c r="F662" s="297" t="str">
        <f t="shared" si="34"/>
        <v/>
      </c>
      <c r="G662" s="297" t="str">
        <f t="shared" si="35"/>
        <v/>
      </c>
    </row>
    <row r="663" s="278" customFormat="1" ht="15" spans="1:7">
      <c r="A663" s="301" t="s">
        <v>1152</v>
      </c>
      <c r="B663" s="307" t="s">
        <v>1153</v>
      </c>
      <c r="C663" s="303"/>
      <c r="D663" s="303"/>
      <c r="E663" s="304"/>
      <c r="F663" s="297" t="str">
        <f t="shared" si="34"/>
        <v/>
      </c>
      <c r="G663" s="297" t="str">
        <f t="shared" si="35"/>
        <v/>
      </c>
    </row>
    <row r="664" s="278" customFormat="1" ht="15" spans="1:7">
      <c r="A664" s="301" t="s">
        <v>1154</v>
      </c>
      <c r="B664" s="307" t="s">
        <v>1155</v>
      </c>
      <c r="C664" s="303"/>
      <c r="D664" s="303"/>
      <c r="E664" s="304"/>
      <c r="F664" s="297" t="str">
        <f t="shared" si="34"/>
        <v/>
      </c>
      <c r="G664" s="297" t="str">
        <f t="shared" si="35"/>
        <v/>
      </c>
    </row>
    <row r="665" s="278" customFormat="1" ht="15" spans="1:7">
      <c r="A665" s="301" t="s">
        <v>1156</v>
      </c>
      <c r="B665" s="307" t="s">
        <v>1157</v>
      </c>
      <c r="C665" s="303"/>
      <c r="D665" s="303"/>
      <c r="E665" s="304"/>
      <c r="F665" s="297" t="str">
        <f t="shared" si="34"/>
        <v/>
      </c>
      <c r="G665" s="297" t="str">
        <f t="shared" si="35"/>
        <v/>
      </c>
    </row>
    <row r="666" s="278" customFormat="1" ht="15" spans="1:7">
      <c r="A666" s="301" t="s">
        <v>1158</v>
      </c>
      <c r="B666" s="307" t="s">
        <v>1159</v>
      </c>
      <c r="C666" s="303">
        <v>832</v>
      </c>
      <c r="D666" s="303">
        <v>432</v>
      </c>
      <c r="E666" s="304"/>
      <c r="F666" s="297">
        <f t="shared" si="34"/>
        <v>0</v>
      </c>
      <c r="G666" s="297">
        <f t="shared" si="35"/>
        <v>0</v>
      </c>
    </row>
    <row r="667" s="278" customFormat="1" ht="15" spans="1:7">
      <c r="A667" s="301" t="s">
        <v>1160</v>
      </c>
      <c r="B667" s="307" t="s">
        <v>1161</v>
      </c>
      <c r="C667" s="303"/>
      <c r="D667" s="303"/>
      <c r="E667" s="304"/>
      <c r="F667" s="297" t="str">
        <f t="shared" si="34"/>
        <v/>
      </c>
      <c r="G667" s="297" t="str">
        <f t="shared" si="35"/>
        <v/>
      </c>
    </row>
    <row r="668" s="278" customFormat="1" ht="15" spans="1:7">
      <c r="A668" s="301" t="s">
        <v>1162</v>
      </c>
      <c r="B668" s="307" t="s">
        <v>1163</v>
      </c>
      <c r="C668" s="303"/>
      <c r="D668" s="303"/>
      <c r="E668" s="304"/>
      <c r="F668" s="297" t="str">
        <f t="shared" si="34"/>
        <v/>
      </c>
      <c r="G668" s="297" t="str">
        <f t="shared" si="35"/>
        <v/>
      </c>
    </row>
    <row r="669" s="278" customFormat="1" ht="15" spans="1:7">
      <c r="A669" s="301" t="s">
        <v>1164</v>
      </c>
      <c r="B669" s="307" t="s">
        <v>1165</v>
      </c>
      <c r="C669" s="303"/>
      <c r="D669" s="303"/>
      <c r="E669" s="304"/>
      <c r="F669" s="297" t="str">
        <f t="shared" si="34"/>
        <v/>
      </c>
      <c r="G669" s="297" t="str">
        <f t="shared" si="35"/>
        <v/>
      </c>
    </row>
    <row r="670" s="278" customFormat="1" ht="15" spans="1:7">
      <c r="A670" s="301" t="s">
        <v>1166</v>
      </c>
      <c r="B670" s="307" t="s">
        <v>1167</v>
      </c>
      <c r="C670" s="303"/>
      <c r="D670" s="303"/>
      <c r="E670" s="304"/>
      <c r="F670" s="297" t="str">
        <f t="shared" si="34"/>
        <v/>
      </c>
      <c r="G670" s="297" t="str">
        <f t="shared" si="35"/>
        <v/>
      </c>
    </row>
    <row r="671" s="278" customFormat="1" ht="15" spans="1:7">
      <c r="A671" s="301" t="s">
        <v>1168</v>
      </c>
      <c r="B671" s="307" t="s">
        <v>1169</v>
      </c>
      <c r="C671" s="303"/>
      <c r="D671" s="303"/>
      <c r="E671" s="304"/>
      <c r="F671" s="297" t="str">
        <f t="shared" si="34"/>
        <v/>
      </c>
      <c r="G671" s="297" t="str">
        <f t="shared" si="35"/>
        <v/>
      </c>
    </row>
    <row r="672" s="278" customFormat="1" ht="15" spans="1:7">
      <c r="A672" s="301" t="s">
        <v>1170</v>
      </c>
      <c r="B672" s="307" t="s">
        <v>1171</v>
      </c>
      <c r="C672" s="303"/>
      <c r="D672" s="303"/>
      <c r="E672" s="304"/>
      <c r="F672" s="297" t="str">
        <f t="shared" si="34"/>
        <v/>
      </c>
      <c r="G672" s="297" t="str">
        <f t="shared" si="35"/>
        <v/>
      </c>
    </row>
    <row r="673" s="278" customFormat="1" ht="15" spans="1:7">
      <c r="A673" s="301" t="s">
        <v>1172</v>
      </c>
      <c r="B673" s="307" t="s">
        <v>1173</v>
      </c>
      <c r="C673" s="303"/>
      <c r="D673" s="303"/>
      <c r="E673" s="304"/>
      <c r="F673" s="297" t="str">
        <f t="shared" si="34"/>
        <v/>
      </c>
      <c r="G673" s="297" t="str">
        <f t="shared" si="35"/>
        <v/>
      </c>
    </row>
    <row r="674" s="278" customFormat="1" ht="15" spans="1:7">
      <c r="A674" s="301" t="s">
        <v>1174</v>
      </c>
      <c r="B674" s="307" t="s">
        <v>1175</v>
      </c>
      <c r="C674" s="303">
        <v>109</v>
      </c>
      <c r="D674" s="303">
        <v>109</v>
      </c>
      <c r="E674" s="304">
        <v>60</v>
      </c>
      <c r="F674" s="297">
        <f t="shared" si="34"/>
        <v>55</v>
      </c>
      <c r="G674" s="297">
        <f t="shared" si="35"/>
        <v>55</v>
      </c>
    </row>
    <row r="675" s="278" customFormat="1" ht="14.25" spans="1:7">
      <c r="A675" s="298" t="s">
        <v>1176</v>
      </c>
      <c r="B675" s="313" t="s">
        <v>1177</v>
      </c>
      <c r="C675" s="300">
        <f>SUM(C676:C678)</f>
        <v>207</v>
      </c>
      <c r="D675" s="300">
        <f>SUM(D676:D678)</f>
        <v>207</v>
      </c>
      <c r="E675" s="300">
        <f>SUM(E676:E678)</f>
        <v>250</v>
      </c>
      <c r="F675" s="297">
        <f t="shared" si="34"/>
        <v>120.8</v>
      </c>
      <c r="G675" s="297">
        <f t="shared" si="35"/>
        <v>120.8</v>
      </c>
    </row>
    <row r="676" s="278" customFormat="1" ht="15" spans="1:7">
      <c r="A676" s="301" t="s">
        <v>1178</v>
      </c>
      <c r="B676" s="307" t="s">
        <v>1179</v>
      </c>
      <c r="C676" s="303"/>
      <c r="D676" s="303"/>
      <c r="E676" s="304"/>
      <c r="F676" s="297" t="str">
        <f t="shared" si="34"/>
        <v/>
      </c>
      <c r="G676" s="297" t="str">
        <f t="shared" si="35"/>
        <v/>
      </c>
    </row>
    <row r="677" s="278" customFormat="1" ht="15" spans="1:7">
      <c r="A677" s="301" t="s">
        <v>1180</v>
      </c>
      <c r="B677" s="307" t="s">
        <v>1181</v>
      </c>
      <c r="C677" s="303">
        <v>207</v>
      </c>
      <c r="D677" s="303">
        <v>207</v>
      </c>
      <c r="E677" s="304"/>
      <c r="F677" s="297">
        <f t="shared" si="34"/>
        <v>0</v>
      </c>
      <c r="G677" s="297">
        <f t="shared" si="35"/>
        <v>0</v>
      </c>
    </row>
    <row r="678" s="278" customFormat="1" ht="15" spans="1:7">
      <c r="A678" s="301" t="s">
        <v>1182</v>
      </c>
      <c r="B678" s="307" t="s">
        <v>1183</v>
      </c>
      <c r="C678" s="303"/>
      <c r="D678" s="303"/>
      <c r="E678" s="304">
        <v>250</v>
      </c>
      <c r="F678" s="297" t="str">
        <f t="shared" si="34"/>
        <v/>
      </c>
      <c r="G678" s="297" t="str">
        <f t="shared" si="35"/>
        <v/>
      </c>
    </row>
    <row r="679" s="278" customFormat="1" ht="14.25" spans="1:7">
      <c r="A679" s="298" t="s">
        <v>1184</v>
      </c>
      <c r="B679" s="313" t="s">
        <v>1185</v>
      </c>
      <c r="C679" s="300">
        <f>SUM(C680:C690)</f>
        <v>5970</v>
      </c>
      <c r="D679" s="300">
        <f>SUM(D680:D690)</f>
        <v>5377</v>
      </c>
      <c r="E679" s="300">
        <f>SUM(E680:E690)</f>
        <v>6598</v>
      </c>
      <c r="F679" s="297">
        <f t="shared" si="34"/>
        <v>110.5</v>
      </c>
      <c r="G679" s="297">
        <f t="shared" si="35"/>
        <v>122.7</v>
      </c>
    </row>
    <row r="680" s="278" customFormat="1" ht="15" spans="1:7">
      <c r="A680" s="301" t="s">
        <v>1186</v>
      </c>
      <c r="B680" s="307" t="s">
        <v>1187</v>
      </c>
      <c r="C680" s="303">
        <v>1436</v>
      </c>
      <c r="D680" s="303">
        <v>1336</v>
      </c>
      <c r="E680" s="304">
        <v>800</v>
      </c>
      <c r="F680" s="297">
        <f t="shared" si="34"/>
        <v>55.7</v>
      </c>
      <c r="G680" s="297">
        <f t="shared" si="35"/>
        <v>59.9</v>
      </c>
    </row>
    <row r="681" s="278" customFormat="1" ht="15" spans="1:7">
      <c r="A681" s="301" t="s">
        <v>1188</v>
      </c>
      <c r="B681" s="307" t="s">
        <v>1189</v>
      </c>
      <c r="C681" s="303">
        <v>3521</v>
      </c>
      <c r="D681" s="303">
        <v>3221</v>
      </c>
      <c r="E681" s="304">
        <v>203</v>
      </c>
      <c r="F681" s="297">
        <f t="shared" si="34"/>
        <v>5.8</v>
      </c>
      <c r="G681" s="297">
        <f t="shared" si="35"/>
        <v>6.3</v>
      </c>
    </row>
    <row r="682" s="278" customFormat="1" ht="15" spans="1:7">
      <c r="A682" s="301" t="s">
        <v>1190</v>
      </c>
      <c r="B682" s="307" t="s">
        <v>1191</v>
      </c>
      <c r="C682" s="303">
        <v>723</v>
      </c>
      <c r="D682" s="303">
        <v>570</v>
      </c>
      <c r="E682" s="304">
        <v>500</v>
      </c>
      <c r="F682" s="297">
        <f t="shared" si="34"/>
        <v>69.2</v>
      </c>
      <c r="G682" s="297">
        <f t="shared" si="35"/>
        <v>87.7</v>
      </c>
    </row>
    <row r="683" s="278" customFormat="1" ht="15" spans="1:7">
      <c r="A683" s="301" t="s">
        <v>1192</v>
      </c>
      <c r="B683" s="307" t="s">
        <v>1193</v>
      </c>
      <c r="C683" s="303"/>
      <c r="D683" s="303"/>
      <c r="E683" s="304"/>
      <c r="F683" s="297" t="str">
        <f t="shared" si="34"/>
        <v/>
      </c>
      <c r="G683" s="297" t="str">
        <f t="shared" si="35"/>
        <v/>
      </c>
    </row>
    <row r="684" s="278" customFormat="1" ht="15" spans="1:7">
      <c r="A684" s="301" t="s">
        <v>1194</v>
      </c>
      <c r="B684" s="307" t="s">
        <v>1195</v>
      </c>
      <c r="C684" s="303"/>
      <c r="D684" s="303"/>
      <c r="E684" s="304"/>
      <c r="F684" s="297" t="str">
        <f t="shared" si="34"/>
        <v/>
      </c>
      <c r="G684" s="297" t="str">
        <f t="shared" si="35"/>
        <v/>
      </c>
    </row>
    <row r="685" s="278" customFormat="1" ht="15" spans="1:7">
      <c r="A685" s="301" t="s">
        <v>1196</v>
      </c>
      <c r="B685" s="307" t="s">
        <v>1197</v>
      </c>
      <c r="C685" s="303"/>
      <c r="D685" s="303"/>
      <c r="E685" s="304"/>
      <c r="F685" s="297" t="str">
        <f t="shared" si="34"/>
        <v/>
      </c>
      <c r="G685" s="297" t="str">
        <f t="shared" si="35"/>
        <v/>
      </c>
    </row>
    <row r="686" s="278" customFormat="1" ht="15" spans="1:7">
      <c r="A686" s="301" t="s">
        <v>1198</v>
      </c>
      <c r="B686" s="307" t="s">
        <v>1199</v>
      </c>
      <c r="C686" s="303"/>
      <c r="D686" s="303"/>
      <c r="E686" s="304"/>
      <c r="F686" s="297" t="str">
        <f t="shared" si="34"/>
        <v/>
      </c>
      <c r="G686" s="297" t="str">
        <f t="shared" si="35"/>
        <v/>
      </c>
    </row>
    <row r="687" s="278" customFormat="1" ht="15" spans="1:7">
      <c r="A687" s="301" t="s">
        <v>1200</v>
      </c>
      <c r="B687" s="307" t="s">
        <v>1201</v>
      </c>
      <c r="C687" s="303">
        <v>290</v>
      </c>
      <c r="D687" s="303">
        <v>250</v>
      </c>
      <c r="E687" s="304">
        <v>4000</v>
      </c>
      <c r="F687" s="297">
        <f t="shared" si="34"/>
        <v>1379.3</v>
      </c>
      <c r="G687" s="297">
        <f t="shared" si="35"/>
        <v>1600</v>
      </c>
    </row>
    <row r="688" s="278" customFormat="1" ht="15" spans="1:7">
      <c r="A688" s="301" t="s">
        <v>1202</v>
      </c>
      <c r="B688" s="307" t="s">
        <v>1203</v>
      </c>
      <c r="C688" s="303"/>
      <c r="D688" s="303"/>
      <c r="E688" s="304">
        <v>165</v>
      </c>
      <c r="F688" s="297" t="str">
        <f t="shared" si="34"/>
        <v/>
      </c>
      <c r="G688" s="297" t="str">
        <f t="shared" si="35"/>
        <v/>
      </c>
    </row>
    <row r="689" s="278" customFormat="1" ht="15" spans="1:7">
      <c r="A689" s="301" t="s">
        <v>1204</v>
      </c>
      <c r="B689" s="307" t="s">
        <v>1205</v>
      </c>
      <c r="C689" s="303"/>
      <c r="D689" s="303"/>
      <c r="E689" s="304"/>
      <c r="F689" s="297" t="str">
        <f t="shared" si="34"/>
        <v/>
      </c>
      <c r="G689" s="297" t="str">
        <f t="shared" si="35"/>
        <v/>
      </c>
    </row>
    <row r="690" s="278" customFormat="1" ht="15" spans="1:7">
      <c r="A690" s="301" t="s">
        <v>1206</v>
      </c>
      <c r="B690" s="307" t="s">
        <v>1207</v>
      </c>
      <c r="C690" s="303"/>
      <c r="D690" s="303"/>
      <c r="E690" s="304">
        <v>930</v>
      </c>
      <c r="F690" s="297" t="str">
        <f t="shared" si="34"/>
        <v/>
      </c>
      <c r="G690" s="297" t="str">
        <f t="shared" si="35"/>
        <v/>
      </c>
    </row>
    <row r="691" s="278" customFormat="1" ht="14.25" spans="1:7">
      <c r="A691" s="298" t="s">
        <v>1208</v>
      </c>
      <c r="B691" s="313" t="s">
        <v>1209</v>
      </c>
      <c r="C691" s="300"/>
      <c r="D691" s="300"/>
      <c r="E691" s="300"/>
      <c r="F691" s="297" t="str">
        <f t="shared" si="34"/>
        <v/>
      </c>
      <c r="G691" s="297" t="str">
        <f t="shared" si="35"/>
        <v/>
      </c>
    </row>
    <row r="692" s="278" customFormat="1" ht="14.25" spans="1:7">
      <c r="A692" s="301" t="s">
        <v>1210</v>
      </c>
      <c r="B692" s="307" t="s">
        <v>1211</v>
      </c>
      <c r="C692" s="303"/>
      <c r="D692" s="303"/>
      <c r="E692" s="303"/>
      <c r="F692" s="297" t="str">
        <f t="shared" si="34"/>
        <v/>
      </c>
      <c r="G692" s="297" t="str">
        <f t="shared" si="35"/>
        <v/>
      </c>
    </row>
    <row r="693" s="278" customFormat="1" ht="14.25" spans="1:7">
      <c r="A693" s="301" t="s">
        <v>1212</v>
      </c>
      <c r="B693" s="307" t="s">
        <v>1213</v>
      </c>
      <c r="C693" s="303"/>
      <c r="D693" s="303"/>
      <c r="E693" s="303"/>
      <c r="F693" s="297" t="str">
        <f t="shared" si="34"/>
        <v/>
      </c>
      <c r="G693" s="297" t="str">
        <f t="shared" si="35"/>
        <v/>
      </c>
    </row>
    <row r="694" s="278" customFormat="1" ht="14.25" spans="1:7">
      <c r="A694" s="298" t="s">
        <v>1214</v>
      </c>
      <c r="B694" s="313" t="s">
        <v>1215</v>
      </c>
      <c r="C694" s="300">
        <f>SUM(C695:C697)</f>
        <v>284</v>
      </c>
      <c r="D694" s="300">
        <f>SUM(D695:D697)</f>
        <v>284</v>
      </c>
      <c r="E694" s="300">
        <f>SUM(E695:E697)</f>
        <v>569</v>
      </c>
      <c r="F694" s="297">
        <f t="shared" si="34"/>
        <v>200.4</v>
      </c>
      <c r="G694" s="297">
        <f t="shared" si="35"/>
        <v>200.4</v>
      </c>
    </row>
    <row r="695" s="278" customFormat="1" ht="15" spans="1:7">
      <c r="A695" s="301" t="s">
        <v>1216</v>
      </c>
      <c r="B695" s="307" t="s">
        <v>1217</v>
      </c>
      <c r="C695" s="303">
        <v>284</v>
      </c>
      <c r="D695" s="303">
        <v>284</v>
      </c>
      <c r="E695" s="304">
        <v>156</v>
      </c>
      <c r="F695" s="297">
        <f t="shared" si="34"/>
        <v>54.9</v>
      </c>
      <c r="G695" s="297">
        <f t="shared" si="35"/>
        <v>54.9</v>
      </c>
    </row>
    <row r="696" s="278" customFormat="1" ht="15" spans="1:7">
      <c r="A696" s="301" t="s">
        <v>1218</v>
      </c>
      <c r="B696" s="307" t="s">
        <v>1219</v>
      </c>
      <c r="C696" s="303"/>
      <c r="D696" s="303"/>
      <c r="E696" s="304">
        <v>284</v>
      </c>
      <c r="F696" s="297" t="str">
        <f t="shared" si="34"/>
        <v/>
      </c>
      <c r="G696" s="297" t="str">
        <f t="shared" si="35"/>
        <v/>
      </c>
    </row>
    <row r="697" s="278" customFormat="1" ht="15" spans="1:7">
      <c r="A697" s="301" t="s">
        <v>1220</v>
      </c>
      <c r="B697" s="307" t="s">
        <v>1221</v>
      </c>
      <c r="C697" s="303"/>
      <c r="D697" s="303"/>
      <c r="E697" s="304">
        <v>129</v>
      </c>
      <c r="F697" s="297" t="str">
        <f t="shared" si="34"/>
        <v/>
      </c>
      <c r="G697" s="297" t="str">
        <f t="shared" si="35"/>
        <v/>
      </c>
    </row>
    <row r="698" s="278" customFormat="1" ht="14.25" spans="1:7">
      <c r="A698" s="298" t="s">
        <v>1222</v>
      </c>
      <c r="B698" s="313" t="s">
        <v>1223</v>
      </c>
      <c r="C698" s="300"/>
      <c r="D698" s="300"/>
      <c r="E698" s="300">
        <f>SUM(E699:E702)</f>
        <v>0</v>
      </c>
      <c r="F698" s="297" t="str">
        <f t="shared" si="34"/>
        <v/>
      </c>
      <c r="G698" s="297" t="str">
        <f t="shared" si="35"/>
        <v/>
      </c>
    </row>
    <row r="699" s="278" customFormat="1" ht="15" spans="1:7">
      <c r="A699" s="301" t="s">
        <v>1224</v>
      </c>
      <c r="B699" s="307" t="s">
        <v>1225</v>
      </c>
      <c r="C699" s="303"/>
      <c r="D699" s="303"/>
      <c r="E699" s="304"/>
      <c r="F699" s="297" t="str">
        <f t="shared" si="34"/>
        <v/>
      </c>
      <c r="G699" s="297" t="str">
        <f t="shared" si="35"/>
        <v/>
      </c>
    </row>
    <row r="700" s="278" customFormat="1" ht="15" spans="1:7">
      <c r="A700" s="301" t="s">
        <v>1226</v>
      </c>
      <c r="B700" s="307" t="s">
        <v>1227</v>
      </c>
      <c r="C700" s="303"/>
      <c r="D700" s="303"/>
      <c r="E700" s="304"/>
      <c r="F700" s="297" t="str">
        <f t="shared" si="34"/>
        <v/>
      </c>
      <c r="G700" s="297" t="str">
        <f t="shared" si="35"/>
        <v/>
      </c>
    </row>
    <row r="701" s="278" customFormat="1" ht="15" spans="1:7">
      <c r="A701" s="301" t="s">
        <v>1228</v>
      </c>
      <c r="B701" s="307" t="s">
        <v>1229</v>
      </c>
      <c r="C701" s="303"/>
      <c r="D701" s="303"/>
      <c r="E701" s="304"/>
      <c r="F701" s="297" t="str">
        <f t="shared" si="34"/>
        <v/>
      </c>
      <c r="G701" s="297" t="str">
        <f t="shared" si="35"/>
        <v/>
      </c>
    </row>
    <row r="702" s="278" customFormat="1" ht="15" spans="1:7">
      <c r="A702" s="301" t="s">
        <v>1230</v>
      </c>
      <c r="B702" s="307" t="s">
        <v>1231</v>
      </c>
      <c r="C702" s="303"/>
      <c r="D702" s="303"/>
      <c r="E702" s="304"/>
      <c r="F702" s="297" t="str">
        <f t="shared" si="34"/>
        <v/>
      </c>
      <c r="G702" s="297" t="str">
        <f t="shared" si="35"/>
        <v/>
      </c>
    </row>
    <row r="703" s="278" customFormat="1" ht="14.25" spans="1:7">
      <c r="A703" s="298" t="s">
        <v>1232</v>
      </c>
      <c r="B703" s="313" t="s">
        <v>1233</v>
      </c>
      <c r="C703" s="300"/>
      <c r="D703" s="300"/>
      <c r="E703" s="300">
        <f>SUM(E704:E706)</f>
        <v>0</v>
      </c>
      <c r="F703" s="297" t="str">
        <f t="shared" si="34"/>
        <v/>
      </c>
      <c r="G703" s="297" t="str">
        <f t="shared" si="35"/>
        <v/>
      </c>
    </row>
    <row r="704" s="278" customFormat="1" ht="15" spans="1:7">
      <c r="A704" s="301" t="s">
        <v>1234</v>
      </c>
      <c r="B704" s="307" t="s">
        <v>1235</v>
      </c>
      <c r="C704" s="303"/>
      <c r="D704" s="303"/>
      <c r="E704" s="304"/>
      <c r="F704" s="297" t="str">
        <f t="shared" si="34"/>
        <v/>
      </c>
      <c r="G704" s="297" t="str">
        <f t="shared" si="35"/>
        <v/>
      </c>
    </row>
    <row r="705" s="278" customFormat="1" ht="15" spans="1:7">
      <c r="A705" s="301" t="s">
        <v>1236</v>
      </c>
      <c r="B705" s="307" t="s">
        <v>1237</v>
      </c>
      <c r="C705" s="303"/>
      <c r="D705" s="303"/>
      <c r="E705" s="304"/>
      <c r="F705" s="297" t="str">
        <f t="shared" si="34"/>
        <v/>
      </c>
      <c r="G705" s="297" t="str">
        <f t="shared" si="35"/>
        <v/>
      </c>
    </row>
    <row r="706" s="278" customFormat="1" ht="15" spans="1:7">
      <c r="A706" s="301" t="s">
        <v>1238</v>
      </c>
      <c r="B706" s="307" t="s">
        <v>1239</v>
      </c>
      <c r="C706" s="303"/>
      <c r="D706" s="303"/>
      <c r="E706" s="304"/>
      <c r="F706" s="297" t="str">
        <f t="shared" si="34"/>
        <v/>
      </c>
      <c r="G706" s="297" t="str">
        <f t="shared" si="35"/>
        <v/>
      </c>
    </row>
    <row r="707" s="278" customFormat="1" ht="14.25" spans="1:7">
      <c r="A707" s="298" t="s">
        <v>1240</v>
      </c>
      <c r="B707" s="313" t="s">
        <v>1241</v>
      </c>
      <c r="C707" s="300">
        <f>SUM(C708:C710)</f>
        <v>2430</v>
      </c>
      <c r="D707" s="300">
        <f>SUM(D708:D710)</f>
        <v>2430</v>
      </c>
      <c r="E707" s="300">
        <f>SUM(E708:E710)</f>
        <v>2372</v>
      </c>
      <c r="F707" s="297">
        <f t="shared" si="34"/>
        <v>97.6</v>
      </c>
      <c r="G707" s="297">
        <f t="shared" si="35"/>
        <v>97.6</v>
      </c>
    </row>
    <row r="708" s="278" customFormat="1" ht="15" spans="1:7">
      <c r="A708" s="301" t="s">
        <v>1242</v>
      </c>
      <c r="B708" s="307" t="s">
        <v>1243</v>
      </c>
      <c r="C708" s="303">
        <v>2430</v>
      </c>
      <c r="D708" s="303">
        <v>2430</v>
      </c>
      <c r="E708" s="304">
        <v>2372</v>
      </c>
      <c r="F708" s="297">
        <f t="shared" si="34"/>
        <v>97.6</v>
      </c>
      <c r="G708" s="297">
        <f t="shared" si="35"/>
        <v>97.6</v>
      </c>
    </row>
    <row r="709" s="278" customFormat="1" ht="15" spans="1:7">
      <c r="A709" s="301" t="s">
        <v>1244</v>
      </c>
      <c r="B709" s="307" t="s">
        <v>1245</v>
      </c>
      <c r="C709" s="303"/>
      <c r="D709" s="303"/>
      <c r="E709" s="304"/>
      <c r="F709" s="297" t="str">
        <f t="shared" si="34"/>
        <v/>
      </c>
      <c r="G709" s="297" t="str">
        <f t="shared" si="35"/>
        <v/>
      </c>
    </row>
    <row r="710" s="278" customFormat="1" ht="15" spans="1:7">
      <c r="A710" s="301" t="s">
        <v>1246</v>
      </c>
      <c r="B710" s="307" t="s">
        <v>1247</v>
      </c>
      <c r="C710" s="303"/>
      <c r="D710" s="303"/>
      <c r="E710" s="304"/>
      <c r="F710" s="297" t="str">
        <f t="shared" si="34"/>
        <v/>
      </c>
      <c r="G710" s="297" t="str">
        <f t="shared" si="35"/>
        <v/>
      </c>
    </row>
    <row r="711" s="278" customFormat="1" ht="14.25" spans="1:7">
      <c r="A711" s="298" t="s">
        <v>1248</v>
      </c>
      <c r="B711" s="313" t="s">
        <v>1249</v>
      </c>
      <c r="C711" s="300">
        <f>SUM(C712:C713)</f>
        <v>84</v>
      </c>
      <c r="D711" s="300">
        <f>SUM(D712:D713)</f>
        <v>84</v>
      </c>
      <c r="E711" s="300">
        <f>SUM(E712:E713)</f>
        <v>107</v>
      </c>
      <c r="F711" s="297">
        <f t="shared" si="34"/>
        <v>127.4</v>
      </c>
      <c r="G711" s="297">
        <f t="shared" si="35"/>
        <v>127.4</v>
      </c>
    </row>
    <row r="712" s="278" customFormat="1" ht="15" spans="1:7">
      <c r="A712" s="301" t="s">
        <v>1250</v>
      </c>
      <c r="B712" s="307" t="s">
        <v>1251</v>
      </c>
      <c r="C712" s="303">
        <v>84</v>
      </c>
      <c r="D712" s="303">
        <v>84</v>
      </c>
      <c r="E712" s="304">
        <v>55</v>
      </c>
      <c r="F712" s="297">
        <f t="shared" si="34"/>
        <v>65.5</v>
      </c>
      <c r="G712" s="297">
        <f t="shared" si="35"/>
        <v>65.5</v>
      </c>
    </row>
    <row r="713" s="278" customFormat="1" ht="15" spans="1:7">
      <c r="A713" s="301" t="s">
        <v>1252</v>
      </c>
      <c r="B713" s="307" t="s">
        <v>1253</v>
      </c>
      <c r="C713" s="303"/>
      <c r="D713" s="303">
        <v>0</v>
      </c>
      <c r="E713" s="304">
        <v>52</v>
      </c>
      <c r="F713" s="297" t="str">
        <f t="shared" si="34"/>
        <v/>
      </c>
      <c r="G713" s="297" t="str">
        <f t="shared" si="35"/>
        <v/>
      </c>
    </row>
    <row r="714" s="278" customFormat="1" ht="14.25" spans="1:7">
      <c r="A714" s="298" t="s">
        <v>1254</v>
      </c>
      <c r="B714" s="313" t="s">
        <v>1255</v>
      </c>
      <c r="C714" s="300">
        <f>SUM(C715:C722)</f>
        <v>6835</v>
      </c>
      <c r="D714" s="300">
        <f>SUM(D715:D722)</f>
        <v>6283</v>
      </c>
      <c r="E714" s="300">
        <f>SUM(E715:E722)</f>
        <v>4059</v>
      </c>
      <c r="F714" s="297">
        <f t="shared" si="34"/>
        <v>59.4</v>
      </c>
      <c r="G714" s="297">
        <f t="shared" si="35"/>
        <v>64.6</v>
      </c>
    </row>
    <row r="715" s="278" customFormat="1" ht="15" spans="1:7">
      <c r="A715" s="301" t="s">
        <v>1256</v>
      </c>
      <c r="B715" s="307" t="s">
        <v>33</v>
      </c>
      <c r="C715" s="303">
        <v>6121</v>
      </c>
      <c r="D715" s="303">
        <v>5569</v>
      </c>
      <c r="E715" s="304">
        <v>459</v>
      </c>
      <c r="F715" s="297">
        <f t="shared" si="34"/>
        <v>7.5</v>
      </c>
      <c r="G715" s="297">
        <f t="shared" si="35"/>
        <v>8.2</v>
      </c>
    </row>
    <row r="716" s="278" customFormat="1" ht="15" spans="1:7">
      <c r="A716" s="301" t="s">
        <v>1257</v>
      </c>
      <c r="B716" s="307" t="s">
        <v>35</v>
      </c>
      <c r="C716" s="303"/>
      <c r="D716" s="303"/>
      <c r="E716" s="304">
        <v>3000</v>
      </c>
      <c r="F716" s="297" t="str">
        <f t="shared" si="34"/>
        <v/>
      </c>
      <c r="G716" s="297" t="str">
        <f t="shared" si="35"/>
        <v/>
      </c>
    </row>
    <row r="717" s="278" customFormat="1" ht="15" spans="1:7">
      <c r="A717" s="301" t="s">
        <v>1258</v>
      </c>
      <c r="B717" s="307" t="s">
        <v>37</v>
      </c>
      <c r="C717" s="303"/>
      <c r="D717" s="303"/>
      <c r="E717" s="304"/>
      <c r="F717" s="297" t="str">
        <f t="shared" ref="F717:F780" si="36">IF(C717=0,"",ROUND(E717/C717*100,1))</f>
        <v/>
      </c>
      <c r="G717" s="297" t="str">
        <f t="shared" ref="G717:G780" si="37">IF(D717=0,"",ROUND(E717/D717*100,1))</f>
        <v/>
      </c>
    </row>
    <row r="718" s="278" customFormat="1" ht="15" spans="1:7">
      <c r="A718" s="301" t="s">
        <v>1259</v>
      </c>
      <c r="B718" s="307" t="s">
        <v>134</v>
      </c>
      <c r="C718" s="303"/>
      <c r="D718" s="303"/>
      <c r="E718" s="304"/>
      <c r="F718" s="297" t="str">
        <f t="shared" si="36"/>
        <v/>
      </c>
      <c r="G718" s="297" t="str">
        <f t="shared" si="37"/>
        <v/>
      </c>
    </row>
    <row r="719" s="278" customFormat="1" ht="15" spans="1:7">
      <c r="A719" s="301" t="s">
        <v>1260</v>
      </c>
      <c r="B719" s="307" t="s">
        <v>1261</v>
      </c>
      <c r="C719" s="303"/>
      <c r="D719" s="303"/>
      <c r="E719" s="304"/>
      <c r="F719" s="297" t="str">
        <f t="shared" si="36"/>
        <v/>
      </c>
      <c r="G719" s="297" t="str">
        <f t="shared" si="37"/>
        <v/>
      </c>
    </row>
    <row r="720" s="278" customFormat="1" ht="15" spans="1:7">
      <c r="A720" s="301" t="s">
        <v>1262</v>
      </c>
      <c r="B720" s="307" t="s">
        <v>1263</v>
      </c>
      <c r="C720" s="303"/>
      <c r="D720" s="303"/>
      <c r="E720" s="304"/>
      <c r="F720" s="297" t="str">
        <f t="shared" si="36"/>
        <v/>
      </c>
      <c r="G720" s="297" t="str">
        <f t="shared" si="37"/>
        <v/>
      </c>
    </row>
    <row r="721" s="278" customFormat="1" ht="15" spans="1:7">
      <c r="A721" s="301" t="s">
        <v>1264</v>
      </c>
      <c r="B721" s="307" t="s">
        <v>51</v>
      </c>
      <c r="C721" s="303"/>
      <c r="D721" s="303"/>
      <c r="E721" s="304"/>
      <c r="F721" s="297" t="str">
        <f t="shared" si="36"/>
        <v/>
      </c>
      <c r="G721" s="297" t="str">
        <f t="shared" si="37"/>
        <v/>
      </c>
    </row>
    <row r="722" s="278" customFormat="1" ht="15" spans="1:7">
      <c r="A722" s="301" t="s">
        <v>1265</v>
      </c>
      <c r="B722" s="307" t="s">
        <v>1266</v>
      </c>
      <c r="C722" s="303">
        <v>714</v>
      </c>
      <c r="D722" s="303">
        <v>714</v>
      </c>
      <c r="E722" s="304">
        <v>600</v>
      </c>
      <c r="F722" s="297">
        <f t="shared" si="36"/>
        <v>84</v>
      </c>
      <c r="G722" s="297">
        <f t="shared" si="37"/>
        <v>84</v>
      </c>
    </row>
    <row r="723" s="278" customFormat="1" ht="14.25" spans="1:7">
      <c r="A723" s="298" t="s">
        <v>1267</v>
      </c>
      <c r="B723" s="313" t="s">
        <v>1268</v>
      </c>
      <c r="C723" s="300"/>
      <c r="D723" s="300">
        <v>0</v>
      </c>
      <c r="E723" s="300"/>
      <c r="F723" s="297" t="str">
        <f t="shared" si="36"/>
        <v/>
      </c>
      <c r="G723" s="297" t="str">
        <f t="shared" si="37"/>
        <v/>
      </c>
    </row>
    <row r="724" s="278" customFormat="1" ht="14.25" spans="1:7">
      <c r="A724" s="301" t="s">
        <v>1269</v>
      </c>
      <c r="B724" s="307" t="s">
        <v>1270</v>
      </c>
      <c r="C724" s="303"/>
      <c r="D724" s="303"/>
      <c r="E724" s="303"/>
      <c r="F724" s="297" t="str">
        <f t="shared" si="36"/>
        <v/>
      </c>
      <c r="G724" s="297" t="str">
        <f t="shared" si="37"/>
        <v/>
      </c>
    </row>
    <row r="725" s="278" customFormat="1" ht="14.25" spans="1:7">
      <c r="A725" s="298" t="s">
        <v>1271</v>
      </c>
      <c r="B725" s="327" t="s">
        <v>1272</v>
      </c>
      <c r="C725" s="300"/>
      <c r="D725" s="300"/>
      <c r="E725" s="300">
        <f>SUM(E726)</f>
        <v>72</v>
      </c>
      <c r="F725" s="297" t="str">
        <f t="shared" si="36"/>
        <v/>
      </c>
      <c r="G725" s="297" t="str">
        <f t="shared" si="37"/>
        <v/>
      </c>
    </row>
    <row r="726" s="278" customFormat="1" ht="15" spans="1:7">
      <c r="A726" s="301" t="s">
        <v>1273</v>
      </c>
      <c r="B726" s="328" t="s">
        <v>1274</v>
      </c>
      <c r="C726" s="303"/>
      <c r="D726" s="303"/>
      <c r="E726" s="304">
        <v>72</v>
      </c>
      <c r="F726" s="297" t="str">
        <f t="shared" si="36"/>
        <v/>
      </c>
      <c r="G726" s="297" t="str">
        <f t="shared" si="37"/>
        <v/>
      </c>
    </row>
    <row r="727" s="278" customFormat="1" ht="14.25" spans="1:7">
      <c r="A727" s="295" t="s">
        <v>1275</v>
      </c>
      <c r="B727" s="329" t="s">
        <v>1276</v>
      </c>
      <c r="C727" s="324">
        <f>SUM(C728,C738,C742,C751,C758,C765,C771,C774,C777,C778,C779,C785,C786,C787,C798)</f>
        <v>2275</v>
      </c>
      <c r="D727" s="324">
        <f>SUM(D728,D738,D742,D751,D758,D765,D771,D774,D777,D778,D779,D785,D786,D787,D798)</f>
        <v>2178</v>
      </c>
      <c r="E727" s="324">
        <f>SUM(E728,E738,E742,E751,E758,E765,E771,E774,E777,E778,E779,E785,E786,E787,E798)</f>
        <v>6370</v>
      </c>
      <c r="F727" s="297">
        <f t="shared" si="36"/>
        <v>280</v>
      </c>
      <c r="G727" s="297">
        <f t="shared" si="37"/>
        <v>292.5</v>
      </c>
    </row>
    <row r="728" s="278" customFormat="1" ht="14.25" spans="1:7">
      <c r="A728" s="298" t="s">
        <v>1277</v>
      </c>
      <c r="B728" s="327" t="s">
        <v>1278</v>
      </c>
      <c r="C728" s="300">
        <f>SUM(C729:C737)</f>
        <v>68</v>
      </c>
      <c r="D728" s="300">
        <f>SUM(D729:D737)</f>
        <v>68</v>
      </c>
      <c r="E728" s="300">
        <f>SUM(E729:E737)</f>
        <v>549</v>
      </c>
      <c r="F728" s="297">
        <f t="shared" si="36"/>
        <v>807.4</v>
      </c>
      <c r="G728" s="297">
        <f t="shared" si="37"/>
        <v>807.4</v>
      </c>
    </row>
    <row r="729" s="278" customFormat="1" ht="15" spans="1:7">
      <c r="A729" s="301" t="s">
        <v>1279</v>
      </c>
      <c r="B729" s="328" t="s">
        <v>33</v>
      </c>
      <c r="C729" s="303">
        <v>68</v>
      </c>
      <c r="D729" s="303">
        <v>68</v>
      </c>
      <c r="E729" s="304">
        <v>270</v>
      </c>
      <c r="F729" s="297">
        <f t="shared" si="36"/>
        <v>397.1</v>
      </c>
      <c r="G729" s="297">
        <f t="shared" si="37"/>
        <v>397.1</v>
      </c>
    </row>
    <row r="730" s="278" customFormat="1" ht="15" spans="1:7">
      <c r="A730" s="301" t="s">
        <v>1280</v>
      </c>
      <c r="B730" s="328" t="s">
        <v>35</v>
      </c>
      <c r="C730" s="303"/>
      <c r="D730" s="303"/>
      <c r="E730" s="304"/>
      <c r="F730" s="297" t="str">
        <f t="shared" si="36"/>
        <v/>
      </c>
      <c r="G730" s="297" t="str">
        <f t="shared" si="37"/>
        <v/>
      </c>
    </row>
    <row r="731" s="278" customFormat="1" ht="15" spans="1:7">
      <c r="A731" s="301" t="s">
        <v>1281</v>
      </c>
      <c r="B731" s="328" t="s">
        <v>37</v>
      </c>
      <c r="C731" s="303"/>
      <c r="D731" s="303"/>
      <c r="E731" s="304"/>
      <c r="F731" s="297" t="str">
        <f t="shared" si="36"/>
        <v/>
      </c>
      <c r="G731" s="297" t="str">
        <f t="shared" si="37"/>
        <v/>
      </c>
    </row>
    <row r="732" s="278" customFormat="1" ht="15" spans="1:7">
      <c r="A732" s="301" t="s">
        <v>1282</v>
      </c>
      <c r="B732" s="328" t="s">
        <v>1283</v>
      </c>
      <c r="C732" s="303"/>
      <c r="D732" s="303"/>
      <c r="E732" s="304"/>
      <c r="F732" s="297" t="str">
        <f t="shared" si="36"/>
        <v/>
      </c>
      <c r="G732" s="297" t="str">
        <f t="shared" si="37"/>
        <v/>
      </c>
    </row>
    <row r="733" s="278" customFormat="1" ht="15" spans="1:7">
      <c r="A733" s="301" t="s">
        <v>1284</v>
      </c>
      <c r="B733" s="328" t="s">
        <v>1285</v>
      </c>
      <c r="C733" s="303"/>
      <c r="D733" s="303"/>
      <c r="E733" s="304"/>
      <c r="F733" s="297" t="str">
        <f t="shared" si="36"/>
        <v/>
      </c>
      <c r="G733" s="297" t="str">
        <f t="shared" si="37"/>
        <v/>
      </c>
    </row>
    <row r="734" s="278" customFormat="1" ht="15" spans="1:7">
      <c r="A734" s="301" t="s">
        <v>1286</v>
      </c>
      <c r="B734" s="328" t="s">
        <v>1287</v>
      </c>
      <c r="C734" s="303"/>
      <c r="D734" s="303"/>
      <c r="E734" s="304"/>
      <c r="F734" s="297" t="str">
        <f t="shared" si="36"/>
        <v/>
      </c>
      <c r="G734" s="297" t="str">
        <f t="shared" si="37"/>
        <v/>
      </c>
    </row>
    <row r="735" s="278" customFormat="1" ht="15" spans="1:7">
      <c r="A735" s="301" t="s">
        <v>1288</v>
      </c>
      <c r="B735" s="328" t="s">
        <v>1289</v>
      </c>
      <c r="C735" s="303"/>
      <c r="D735" s="303"/>
      <c r="E735" s="304"/>
      <c r="F735" s="297" t="str">
        <f t="shared" si="36"/>
        <v/>
      </c>
      <c r="G735" s="297" t="str">
        <f t="shared" si="37"/>
        <v/>
      </c>
    </row>
    <row r="736" s="278" customFormat="1" ht="15" spans="1:7">
      <c r="A736" s="301" t="s">
        <v>1290</v>
      </c>
      <c r="B736" s="328" t="s">
        <v>1291</v>
      </c>
      <c r="C736" s="303"/>
      <c r="D736" s="303"/>
      <c r="E736" s="304"/>
      <c r="F736" s="297" t="str">
        <f t="shared" si="36"/>
        <v/>
      </c>
      <c r="G736" s="297" t="str">
        <f t="shared" si="37"/>
        <v/>
      </c>
    </row>
    <row r="737" s="278" customFormat="1" ht="15" spans="1:7">
      <c r="A737" s="301" t="s">
        <v>1292</v>
      </c>
      <c r="B737" s="328" t="s">
        <v>1293</v>
      </c>
      <c r="C737" s="303"/>
      <c r="D737" s="303"/>
      <c r="E737" s="304">
        <v>279</v>
      </c>
      <c r="F737" s="297" t="str">
        <f t="shared" si="36"/>
        <v/>
      </c>
      <c r="G737" s="297" t="str">
        <f t="shared" si="37"/>
        <v/>
      </c>
    </row>
    <row r="738" s="278" customFormat="1" ht="14.25" spans="1:7">
      <c r="A738" s="298" t="s">
        <v>1294</v>
      </c>
      <c r="B738" s="327" t="s">
        <v>1295</v>
      </c>
      <c r="C738" s="300"/>
      <c r="D738" s="300"/>
      <c r="E738" s="300">
        <f>SUM(E739:E741)</f>
        <v>0</v>
      </c>
      <c r="F738" s="297" t="str">
        <f t="shared" si="36"/>
        <v/>
      </c>
      <c r="G738" s="297" t="str">
        <f t="shared" si="37"/>
        <v/>
      </c>
    </row>
    <row r="739" s="278" customFormat="1" ht="15" spans="1:7">
      <c r="A739" s="301" t="s">
        <v>1296</v>
      </c>
      <c r="B739" s="328" t="s">
        <v>1297</v>
      </c>
      <c r="C739" s="303"/>
      <c r="D739" s="303"/>
      <c r="E739" s="304"/>
      <c r="F739" s="297" t="str">
        <f t="shared" si="36"/>
        <v/>
      </c>
      <c r="G739" s="297" t="str">
        <f t="shared" si="37"/>
        <v/>
      </c>
    </row>
    <row r="740" s="278" customFormat="1" ht="15" spans="1:7">
      <c r="A740" s="301" t="s">
        <v>1298</v>
      </c>
      <c r="B740" s="328" t="s">
        <v>1299</v>
      </c>
      <c r="C740" s="303"/>
      <c r="D740" s="303"/>
      <c r="E740" s="304"/>
      <c r="F740" s="297" t="str">
        <f t="shared" si="36"/>
        <v/>
      </c>
      <c r="G740" s="297" t="str">
        <f t="shared" si="37"/>
        <v/>
      </c>
    </row>
    <row r="741" s="278" customFormat="1" ht="15" spans="1:7">
      <c r="A741" s="301" t="s">
        <v>1300</v>
      </c>
      <c r="B741" s="328" t="s">
        <v>1301</v>
      </c>
      <c r="C741" s="303"/>
      <c r="D741" s="303"/>
      <c r="E741" s="304"/>
      <c r="F741" s="297" t="str">
        <f t="shared" si="36"/>
        <v/>
      </c>
      <c r="G741" s="297" t="str">
        <f t="shared" si="37"/>
        <v/>
      </c>
    </row>
    <row r="742" s="278" customFormat="1" ht="14.25" spans="1:7">
      <c r="A742" s="298" t="s">
        <v>1302</v>
      </c>
      <c r="B742" s="327" t="s">
        <v>1303</v>
      </c>
      <c r="C742" s="300">
        <f>SUM(C743:C750)</f>
        <v>954</v>
      </c>
      <c r="D742" s="300">
        <f>SUM(D743:D750)</f>
        <v>954</v>
      </c>
      <c r="E742" s="300">
        <f>SUM(E743:E750)</f>
        <v>492</v>
      </c>
      <c r="F742" s="297">
        <f t="shared" si="36"/>
        <v>51.6</v>
      </c>
      <c r="G742" s="297">
        <f t="shared" si="37"/>
        <v>51.6</v>
      </c>
    </row>
    <row r="743" s="278" customFormat="1" ht="15" spans="1:7">
      <c r="A743" s="301" t="s">
        <v>1304</v>
      </c>
      <c r="B743" s="328" t="s">
        <v>1305</v>
      </c>
      <c r="C743" s="303">
        <v>785</v>
      </c>
      <c r="D743" s="303">
        <v>785</v>
      </c>
      <c r="E743" s="304"/>
      <c r="F743" s="297">
        <f t="shared" si="36"/>
        <v>0</v>
      </c>
      <c r="G743" s="297">
        <f t="shared" si="37"/>
        <v>0</v>
      </c>
    </row>
    <row r="744" s="278" customFormat="1" ht="15" spans="1:7">
      <c r="A744" s="301" t="s">
        <v>1306</v>
      </c>
      <c r="B744" s="328" t="s">
        <v>1307</v>
      </c>
      <c r="C744" s="303">
        <v>169</v>
      </c>
      <c r="D744" s="303">
        <v>169</v>
      </c>
      <c r="E744" s="304">
        <v>492</v>
      </c>
      <c r="F744" s="297">
        <f t="shared" si="36"/>
        <v>291.1</v>
      </c>
      <c r="G744" s="297">
        <f t="shared" si="37"/>
        <v>291.1</v>
      </c>
    </row>
    <row r="745" s="278" customFormat="1" ht="15" spans="1:7">
      <c r="A745" s="301" t="s">
        <v>1308</v>
      </c>
      <c r="B745" s="328" t="s">
        <v>1309</v>
      </c>
      <c r="C745" s="303"/>
      <c r="D745" s="303"/>
      <c r="E745" s="304"/>
      <c r="F745" s="297" t="str">
        <f t="shared" si="36"/>
        <v/>
      </c>
      <c r="G745" s="297" t="str">
        <f t="shared" si="37"/>
        <v/>
      </c>
    </row>
    <row r="746" s="278" customFormat="1" ht="15" spans="1:7">
      <c r="A746" s="301" t="s">
        <v>1310</v>
      </c>
      <c r="B746" s="328" t="s">
        <v>1311</v>
      </c>
      <c r="C746" s="303"/>
      <c r="D746" s="303"/>
      <c r="E746" s="304"/>
      <c r="F746" s="297" t="str">
        <f t="shared" si="36"/>
        <v/>
      </c>
      <c r="G746" s="297" t="str">
        <f t="shared" si="37"/>
        <v/>
      </c>
    </row>
    <row r="747" s="278" customFormat="1" ht="15" spans="1:7">
      <c r="A747" s="301" t="s">
        <v>1312</v>
      </c>
      <c r="B747" s="328" t="s">
        <v>1313</v>
      </c>
      <c r="C747" s="303"/>
      <c r="D747" s="303"/>
      <c r="E747" s="304"/>
      <c r="F747" s="297" t="str">
        <f t="shared" si="36"/>
        <v/>
      </c>
      <c r="G747" s="297" t="str">
        <f t="shared" si="37"/>
        <v/>
      </c>
    </row>
    <row r="748" s="278" customFormat="1" ht="15" spans="1:7">
      <c r="A748" s="301" t="s">
        <v>1314</v>
      </c>
      <c r="B748" s="328" t="s">
        <v>1315</v>
      </c>
      <c r="C748" s="303"/>
      <c r="D748" s="303"/>
      <c r="E748" s="304"/>
      <c r="F748" s="297" t="str">
        <f t="shared" si="36"/>
        <v/>
      </c>
      <c r="G748" s="297" t="str">
        <f t="shared" si="37"/>
        <v/>
      </c>
    </row>
    <row r="749" s="278" customFormat="1" ht="15" spans="1:7">
      <c r="A749" s="301" t="s">
        <v>1316</v>
      </c>
      <c r="B749" s="328" t="s">
        <v>1317</v>
      </c>
      <c r="C749" s="303"/>
      <c r="D749" s="303"/>
      <c r="E749" s="304"/>
      <c r="F749" s="297" t="str">
        <f t="shared" si="36"/>
        <v/>
      </c>
      <c r="G749" s="297" t="str">
        <f t="shared" si="37"/>
        <v/>
      </c>
    </row>
    <row r="750" s="278" customFormat="1" ht="15" spans="1:7">
      <c r="A750" s="301" t="s">
        <v>1318</v>
      </c>
      <c r="B750" s="328" t="s">
        <v>1319</v>
      </c>
      <c r="C750" s="303"/>
      <c r="D750" s="303"/>
      <c r="E750" s="304"/>
      <c r="F750" s="297" t="str">
        <f t="shared" si="36"/>
        <v/>
      </c>
      <c r="G750" s="297" t="str">
        <f t="shared" si="37"/>
        <v/>
      </c>
    </row>
    <row r="751" s="278" customFormat="1" ht="14.25" spans="1:7">
      <c r="A751" s="298" t="s">
        <v>1320</v>
      </c>
      <c r="B751" s="327" t="s">
        <v>1321</v>
      </c>
      <c r="C751" s="300">
        <f>SUM(C752:C757)</f>
        <v>914</v>
      </c>
      <c r="D751" s="300">
        <f>SUM(D752:D757)</f>
        <v>914</v>
      </c>
      <c r="E751" s="300">
        <f>SUM(E752:E757)</f>
        <v>3726</v>
      </c>
      <c r="F751" s="297">
        <f t="shared" si="36"/>
        <v>407.7</v>
      </c>
      <c r="G751" s="297">
        <f t="shared" si="37"/>
        <v>407.7</v>
      </c>
    </row>
    <row r="752" s="278" customFormat="1" ht="15" spans="1:7">
      <c r="A752" s="301" t="s">
        <v>1322</v>
      </c>
      <c r="B752" s="328" t="s">
        <v>1323</v>
      </c>
      <c r="C752" s="303">
        <v>768</v>
      </c>
      <c r="D752" s="303">
        <v>768</v>
      </c>
      <c r="E752" s="304">
        <v>1676</v>
      </c>
      <c r="F752" s="297">
        <f t="shared" si="36"/>
        <v>218.2</v>
      </c>
      <c r="G752" s="297">
        <f t="shared" si="37"/>
        <v>218.2</v>
      </c>
    </row>
    <row r="753" s="278" customFormat="1" ht="15" spans="1:7">
      <c r="A753" s="301" t="s">
        <v>1324</v>
      </c>
      <c r="B753" s="328" t="s">
        <v>1325</v>
      </c>
      <c r="C753" s="303">
        <v>90</v>
      </c>
      <c r="D753" s="303">
        <v>90</v>
      </c>
      <c r="E753" s="304"/>
      <c r="F753" s="297">
        <f t="shared" si="36"/>
        <v>0</v>
      </c>
      <c r="G753" s="297">
        <f t="shared" si="37"/>
        <v>0</v>
      </c>
    </row>
    <row r="754" s="278" customFormat="1" ht="15" spans="1:7">
      <c r="A754" s="301" t="s">
        <v>1326</v>
      </c>
      <c r="B754" s="328" t="s">
        <v>1327</v>
      </c>
      <c r="C754" s="303"/>
      <c r="D754" s="303"/>
      <c r="E754" s="304">
        <v>8</v>
      </c>
      <c r="F754" s="297" t="str">
        <f t="shared" si="36"/>
        <v/>
      </c>
      <c r="G754" s="297" t="str">
        <f t="shared" si="37"/>
        <v/>
      </c>
    </row>
    <row r="755" s="278" customFormat="1" ht="15" spans="1:7">
      <c r="A755" s="301" t="s">
        <v>1328</v>
      </c>
      <c r="B755" s="328" t="s">
        <v>1329</v>
      </c>
      <c r="C755" s="303"/>
      <c r="D755" s="303"/>
      <c r="E755" s="304"/>
      <c r="F755" s="297" t="str">
        <f t="shared" si="36"/>
        <v/>
      </c>
      <c r="G755" s="297" t="str">
        <f t="shared" si="37"/>
        <v/>
      </c>
    </row>
    <row r="756" s="278" customFormat="1" ht="15" spans="1:7">
      <c r="A756" s="301" t="s">
        <v>1330</v>
      </c>
      <c r="B756" s="328" t="s">
        <v>1331</v>
      </c>
      <c r="C756" s="303"/>
      <c r="D756" s="303"/>
      <c r="E756" s="304"/>
      <c r="F756" s="297" t="str">
        <f t="shared" si="36"/>
        <v/>
      </c>
      <c r="G756" s="297" t="str">
        <f t="shared" si="37"/>
        <v/>
      </c>
    </row>
    <row r="757" s="278" customFormat="1" ht="15" spans="1:7">
      <c r="A757" s="301" t="s">
        <v>1332</v>
      </c>
      <c r="B757" s="328" t="s">
        <v>1333</v>
      </c>
      <c r="C757" s="303">
        <v>56</v>
      </c>
      <c r="D757" s="303">
        <v>56</v>
      </c>
      <c r="E757" s="304">
        <v>2042</v>
      </c>
      <c r="F757" s="297">
        <f t="shared" si="36"/>
        <v>3646.4</v>
      </c>
      <c r="G757" s="297">
        <f t="shared" si="37"/>
        <v>3646.4</v>
      </c>
    </row>
    <row r="758" s="278" customFormat="1" ht="14.25" spans="1:7">
      <c r="A758" s="298" t="s">
        <v>1334</v>
      </c>
      <c r="B758" s="327" t="s">
        <v>1335</v>
      </c>
      <c r="C758" s="300">
        <f>SUM(C759:C764)</f>
        <v>339</v>
      </c>
      <c r="D758" s="300">
        <f>SUM(D759:D764)</f>
        <v>242</v>
      </c>
      <c r="E758" s="300">
        <f>SUM(E759:E764)</f>
        <v>336</v>
      </c>
      <c r="F758" s="297">
        <f t="shared" si="36"/>
        <v>99.1</v>
      </c>
      <c r="G758" s="297">
        <f t="shared" si="37"/>
        <v>138.8</v>
      </c>
    </row>
    <row r="759" s="278" customFormat="1" ht="15" spans="1:7">
      <c r="A759" s="301" t="s">
        <v>1336</v>
      </c>
      <c r="B759" s="328" t="s">
        <v>1337</v>
      </c>
      <c r="C759" s="303">
        <v>69</v>
      </c>
      <c r="D759" s="303">
        <v>69</v>
      </c>
      <c r="E759" s="304">
        <v>138</v>
      </c>
      <c r="F759" s="297">
        <f t="shared" si="36"/>
        <v>200</v>
      </c>
      <c r="G759" s="297">
        <f t="shared" si="37"/>
        <v>200</v>
      </c>
    </row>
    <row r="760" s="278" customFormat="1" ht="15" spans="1:7">
      <c r="A760" s="301" t="s">
        <v>1338</v>
      </c>
      <c r="B760" s="328" t="s">
        <v>1339</v>
      </c>
      <c r="C760" s="303"/>
      <c r="D760" s="303"/>
      <c r="E760" s="304"/>
      <c r="F760" s="297" t="str">
        <f t="shared" si="36"/>
        <v/>
      </c>
      <c r="G760" s="297" t="str">
        <f t="shared" si="37"/>
        <v/>
      </c>
    </row>
    <row r="761" s="278" customFormat="1" ht="15" spans="1:7">
      <c r="A761" s="301" t="s">
        <v>1340</v>
      </c>
      <c r="B761" s="328" t="s">
        <v>1341</v>
      </c>
      <c r="C761" s="303"/>
      <c r="D761" s="303"/>
      <c r="E761" s="304"/>
      <c r="F761" s="297" t="str">
        <f t="shared" si="36"/>
        <v/>
      </c>
      <c r="G761" s="297" t="str">
        <f t="shared" si="37"/>
        <v/>
      </c>
    </row>
    <row r="762" s="278" customFormat="1" ht="15" spans="1:7">
      <c r="A762" s="301" t="s">
        <v>1342</v>
      </c>
      <c r="B762" s="328" t="s">
        <v>1343</v>
      </c>
      <c r="C762" s="303"/>
      <c r="D762" s="303"/>
      <c r="E762" s="304"/>
      <c r="F762" s="297" t="str">
        <f t="shared" si="36"/>
        <v/>
      </c>
      <c r="G762" s="297" t="str">
        <f t="shared" si="37"/>
        <v/>
      </c>
    </row>
    <row r="763" s="278" customFormat="1" ht="15" spans="1:7">
      <c r="A763" s="301" t="s">
        <v>1344</v>
      </c>
      <c r="B763" s="328" t="s">
        <v>1345</v>
      </c>
      <c r="C763" s="303">
        <v>270</v>
      </c>
      <c r="D763" s="303">
        <v>173</v>
      </c>
      <c r="E763" s="304">
        <v>198</v>
      </c>
      <c r="F763" s="297">
        <f t="shared" si="36"/>
        <v>73.3</v>
      </c>
      <c r="G763" s="297">
        <f t="shared" si="37"/>
        <v>114.5</v>
      </c>
    </row>
    <row r="764" s="278" customFormat="1" ht="15" spans="1:7">
      <c r="A764" s="301" t="s">
        <v>1346</v>
      </c>
      <c r="B764" s="328" t="s">
        <v>1347</v>
      </c>
      <c r="C764" s="303"/>
      <c r="D764" s="303"/>
      <c r="E764" s="304"/>
      <c r="F764" s="297" t="str">
        <f t="shared" si="36"/>
        <v/>
      </c>
      <c r="G764" s="297" t="str">
        <f t="shared" si="37"/>
        <v/>
      </c>
    </row>
    <row r="765" s="278" customFormat="1" ht="14.25" spans="1:7">
      <c r="A765" s="298" t="s">
        <v>1348</v>
      </c>
      <c r="B765" s="327" t="s">
        <v>1349</v>
      </c>
      <c r="C765" s="300"/>
      <c r="D765" s="300">
        <f>SUM(D766:D770)</f>
        <v>0</v>
      </c>
      <c r="E765" s="300"/>
      <c r="F765" s="297" t="str">
        <f t="shared" si="36"/>
        <v/>
      </c>
      <c r="G765" s="297" t="str">
        <f t="shared" si="37"/>
        <v/>
      </c>
    </row>
    <row r="766" s="278" customFormat="1" ht="14.25" spans="1:7">
      <c r="A766" s="301" t="s">
        <v>1350</v>
      </c>
      <c r="B766" s="328" t="s">
        <v>1351</v>
      </c>
      <c r="C766" s="303"/>
      <c r="D766" s="303"/>
      <c r="E766" s="303"/>
      <c r="F766" s="297" t="str">
        <f t="shared" si="36"/>
        <v/>
      </c>
      <c r="G766" s="297" t="str">
        <f t="shared" si="37"/>
        <v/>
      </c>
    </row>
    <row r="767" s="278" customFormat="1" ht="14.25" spans="1:7">
      <c r="A767" s="301" t="s">
        <v>1352</v>
      </c>
      <c r="B767" s="328" t="s">
        <v>1353</v>
      </c>
      <c r="C767" s="303"/>
      <c r="D767" s="303"/>
      <c r="E767" s="303"/>
      <c r="F767" s="297" t="str">
        <f t="shared" si="36"/>
        <v/>
      </c>
      <c r="G767" s="297" t="str">
        <f t="shared" si="37"/>
        <v/>
      </c>
    </row>
    <row r="768" s="278" customFormat="1" ht="14.25" spans="1:7">
      <c r="A768" s="301" t="s">
        <v>1354</v>
      </c>
      <c r="B768" s="328" t="s">
        <v>1355</v>
      </c>
      <c r="C768" s="303"/>
      <c r="D768" s="303"/>
      <c r="E768" s="303"/>
      <c r="F768" s="297" t="str">
        <f t="shared" si="36"/>
        <v/>
      </c>
      <c r="G768" s="297" t="str">
        <f t="shared" si="37"/>
        <v/>
      </c>
    </row>
    <row r="769" s="278" customFormat="1" ht="14.25" spans="1:7">
      <c r="A769" s="301" t="s">
        <v>1356</v>
      </c>
      <c r="B769" s="328" t="s">
        <v>1357</v>
      </c>
      <c r="C769" s="303"/>
      <c r="D769" s="303"/>
      <c r="E769" s="303"/>
      <c r="F769" s="297" t="str">
        <f t="shared" si="36"/>
        <v/>
      </c>
      <c r="G769" s="297" t="str">
        <f t="shared" si="37"/>
        <v/>
      </c>
    </row>
    <row r="770" s="278" customFormat="1" ht="14.25" spans="1:7">
      <c r="A770" s="301" t="s">
        <v>1358</v>
      </c>
      <c r="B770" s="328" t="s">
        <v>1359</v>
      </c>
      <c r="C770" s="303"/>
      <c r="D770" s="303"/>
      <c r="E770" s="303"/>
      <c r="F770" s="297" t="str">
        <f t="shared" si="36"/>
        <v/>
      </c>
      <c r="G770" s="297" t="str">
        <f t="shared" si="37"/>
        <v/>
      </c>
    </row>
    <row r="771" s="278" customFormat="1" ht="14.25" spans="1:7">
      <c r="A771" s="298" t="s">
        <v>1360</v>
      </c>
      <c r="B771" s="327" t="s">
        <v>1361</v>
      </c>
      <c r="C771" s="300"/>
      <c r="D771" s="300">
        <f>SUM(D772:D773)</f>
        <v>0</v>
      </c>
      <c r="E771" s="300"/>
      <c r="F771" s="297" t="str">
        <f t="shared" si="36"/>
        <v/>
      </c>
      <c r="G771" s="297" t="str">
        <f t="shared" si="37"/>
        <v/>
      </c>
    </row>
    <row r="772" s="278" customFormat="1" ht="14.25" spans="1:7">
      <c r="A772" s="301" t="s">
        <v>1362</v>
      </c>
      <c r="B772" s="328" t="s">
        <v>1363</v>
      </c>
      <c r="C772" s="303"/>
      <c r="D772" s="303"/>
      <c r="E772" s="303"/>
      <c r="F772" s="297" t="str">
        <f t="shared" si="36"/>
        <v/>
      </c>
      <c r="G772" s="297" t="str">
        <f t="shared" si="37"/>
        <v/>
      </c>
    </row>
    <row r="773" s="278" customFormat="1" ht="14.25" spans="1:7">
      <c r="A773" s="301" t="s">
        <v>1364</v>
      </c>
      <c r="B773" s="328" t="s">
        <v>1365</v>
      </c>
      <c r="C773" s="303"/>
      <c r="D773" s="303"/>
      <c r="E773" s="303"/>
      <c r="F773" s="297" t="str">
        <f t="shared" si="36"/>
        <v/>
      </c>
      <c r="G773" s="297" t="str">
        <f t="shared" si="37"/>
        <v/>
      </c>
    </row>
    <row r="774" s="278" customFormat="1" ht="14.25" spans="1:7">
      <c r="A774" s="298" t="s">
        <v>1366</v>
      </c>
      <c r="B774" s="327" t="s">
        <v>1367</v>
      </c>
      <c r="C774" s="300"/>
      <c r="D774" s="300">
        <f>SUM(D775:D776)</f>
        <v>0</v>
      </c>
      <c r="E774" s="300"/>
      <c r="F774" s="297" t="str">
        <f t="shared" si="36"/>
        <v/>
      </c>
      <c r="G774" s="297" t="str">
        <f t="shared" si="37"/>
        <v/>
      </c>
    </row>
    <row r="775" s="278" customFormat="1" ht="14.25" spans="1:7">
      <c r="A775" s="301" t="s">
        <v>1368</v>
      </c>
      <c r="B775" s="328" t="s">
        <v>1369</v>
      </c>
      <c r="C775" s="303"/>
      <c r="D775" s="303"/>
      <c r="E775" s="303"/>
      <c r="F775" s="297" t="str">
        <f t="shared" si="36"/>
        <v/>
      </c>
      <c r="G775" s="297" t="str">
        <f t="shared" si="37"/>
        <v/>
      </c>
    </row>
    <row r="776" s="278" customFormat="1" ht="14.25" spans="1:7">
      <c r="A776" s="301" t="s">
        <v>1370</v>
      </c>
      <c r="B776" s="328" t="s">
        <v>1371</v>
      </c>
      <c r="C776" s="303"/>
      <c r="D776" s="303"/>
      <c r="E776" s="303"/>
      <c r="F776" s="297" t="str">
        <f t="shared" si="36"/>
        <v/>
      </c>
      <c r="G776" s="297" t="str">
        <f t="shared" si="37"/>
        <v/>
      </c>
    </row>
    <row r="777" s="278" customFormat="1" ht="14.25" spans="1:7">
      <c r="A777" s="330" t="s">
        <v>1372</v>
      </c>
      <c r="B777" s="331" t="s">
        <v>1373</v>
      </c>
      <c r="C777" s="332"/>
      <c r="D777" s="332"/>
      <c r="E777" s="332"/>
      <c r="F777" s="297" t="str">
        <f t="shared" si="36"/>
        <v/>
      </c>
      <c r="G777" s="297" t="str">
        <f t="shared" si="37"/>
        <v/>
      </c>
    </row>
    <row r="778" s="278" customFormat="1" ht="14.25" spans="1:7">
      <c r="A778" s="330" t="s">
        <v>2293</v>
      </c>
      <c r="B778" s="331" t="s">
        <v>1375</v>
      </c>
      <c r="C778" s="332"/>
      <c r="D778" s="332"/>
      <c r="E778" s="332">
        <v>17</v>
      </c>
      <c r="F778" s="297" t="str">
        <f t="shared" si="36"/>
        <v/>
      </c>
      <c r="G778" s="297" t="str">
        <f t="shared" si="37"/>
        <v/>
      </c>
    </row>
    <row r="779" s="278" customFormat="1" ht="14.25" spans="1:7">
      <c r="A779" s="298" t="s">
        <v>1376</v>
      </c>
      <c r="B779" s="327" t="s">
        <v>1377</v>
      </c>
      <c r="C779" s="300"/>
      <c r="D779" s="300">
        <f>SUM(D780:D784)</f>
        <v>0</v>
      </c>
      <c r="E779" s="300"/>
      <c r="F779" s="297" t="str">
        <f t="shared" si="36"/>
        <v/>
      </c>
      <c r="G779" s="297" t="str">
        <f t="shared" si="37"/>
        <v/>
      </c>
    </row>
    <row r="780" s="278" customFormat="1" ht="14.25" spans="1:7">
      <c r="A780" s="301" t="s">
        <v>1378</v>
      </c>
      <c r="B780" s="328" t="s">
        <v>1379</v>
      </c>
      <c r="C780" s="303"/>
      <c r="D780" s="303"/>
      <c r="E780" s="303"/>
      <c r="F780" s="297" t="str">
        <f t="shared" si="36"/>
        <v/>
      </c>
      <c r="G780" s="297" t="str">
        <f t="shared" si="37"/>
        <v/>
      </c>
    </row>
    <row r="781" s="278" customFormat="1" ht="14.25" spans="1:7">
      <c r="A781" s="301" t="s">
        <v>1380</v>
      </c>
      <c r="B781" s="328" t="s">
        <v>1381</v>
      </c>
      <c r="C781" s="303"/>
      <c r="D781" s="303"/>
      <c r="E781" s="303"/>
      <c r="F781" s="297" t="str">
        <f t="shared" ref="F781:F844" si="38">IF(C781=0,"",ROUND(E781/C781*100,1))</f>
        <v/>
      </c>
      <c r="G781" s="297" t="str">
        <f t="shared" ref="G781:G844" si="39">IF(D781=0,"",ROUND(E781/D781*100,1))</f>
        <v/>
      </c>
    </row>
    <row r="782" s="278" customFormat="1" ht="14.25" spans="1:7">
      <c r="A782" s="301" t="s">
        <v>1382</v>
      </c>
      <c r="B782" s="328" t="s">
        <v>1383</v>
      </c>
      <c r="C782" s="303"/>
      <c r="D782" s="303"/>
      <c r="E782" s="303"/>
      <c r="F782" s="297" t="str">
        <f t="shared" si="38"/>
        <v/>
      </c>
      <c r="G782" s="297" t="str">
        <f t="shared" si="39"/>
        <v/>
      </c>
    </row>
    <row r="783" s="278" customFormat="1" ht="14.25" spans="1:7">
      <c r="A783" s="301" t="s">
        <v>1384</v>
      </c>
      <c r="B783" s="328" t="s">
        <v>1385</v>
      </c>
      <c r="C783" s="303"/>
      <c r="D783" s="303"/>
      <c r="E783" s="303"/>
      <c r="F783" s="297" t="str">
        <f t="shared" si="38"/>
        <v/>
      </c>
      <c r="G783" s="297" t="str">
        <f t="shared" si="39"/>
        <v/>
      </c>
    </row>
    <row r="784" s="278" customFormat="1" ht="14.25" spans="1:7">
      <c r="A784" s="301" t="s">
        <v>1386</v>
      </c>
      <c r="B784" s="328" t="s">
        <v>1387</v>
      </c>
      <c r="C784" s="303"/>
      <c r="D784" s="303"/>
      <c r="E784" s="303"/>
      <c r="F784" s="297" t="str">
        <f t="shared" si="38"/>
        <v/>
      </c>
      <c r="G784" s="297" t="str">
        <f t="shared" si="39"/>
        <v/>
      </c>
    </row>
    <row r="785" s="278" customFormat="1" ht="14.25" spans="1:7">
      <c r="A785" s="330" t="s">
        <v>1388</v>
      </c>
      <c r="B785" s="331" t="s">
        <v>1389</v>
      </c>
      <c r="C785" s="332"/>
      <c r="D785" s="332"/>
      <c r="E785" s="332"/>
      <c r="F785" s="297" t="str">
        <f t="shared" si="38"/>
        <v/>
      </c>
      <c r="G785" s="297" t="str">
        <f t="shared" si="39"/>
        <v/>
      </c>
    </row>
    <row r="786" s="278" customFormat="1" ht="14.25" spans="1:7">
      <c r="A786" s="330" t="s">
        <v>1390</v>
      </c>
      <c r="B786" s="331" t="s">
        <v>1391</v>
      </c>
      <c r="C786" s="332"/>
      <c r="D786" s="332"/>
      <c r="E786" s="332"/>
      <c r="F786" s="297" t="str">
        <f t="shared" si="38"/>
        <v/>
      </c>
      <c r="G786" s="297" t="str">
        <f t="shared" si="39"/>
        <v/>
      </c>
    </row>
    <row r="787" s="278" customFormat="1" ht="14.25" spans="1:7">
      <c r="A787" s="298" t="s">
        <v>1392</v>
      </c>
      <c r="B787" s="327" t="s">
        <v>1393</v>
      </c>
      <c r="C787" s="300">
        <f>SUM(C788:C797)</f>
        <v>0</v>
      </c>
      <c r="D787" s="300">
        <f>SUM(D788:D797)</f>
        <v>0</v>
      </c>
      <c r="E787" s="300"/>
      <c r="F787" s="297" t="str">
        <f t="shared" si="38"/>
        <v/>
      </c>
      <c r="G787" s="297" t="str">
        <f t="shared" si="39"/>
        <v/>
      </c>
    </row>
    <row r="788" s="278" customFormat="1" ht="14.25" spans="1:7">
      <c r="A788" s="301" t="s">
        <v>1394</v>
      </c>
      <c r="B788" s="328" t="s">
        <v>33</v>
      </c>
      <c r="C788" s="303"/>
      <c r="D788" s="303"/>
      <c r="E788" s="303"/>
      <c r="F788" s="297" t="str">
        <f t="shared" si="38"/>
        <v/>
      </c>
      <c r="G788" s="297" t="str">
        <f t="shared" si="39"/>
        <v/>
      </c>
    </row>
    <row r="789" s="278" customFormat="1" ht="14.25" spans="1:7">
      <c r="A789" s="301" t="s">
        <v>1395</v>
      </c>
      <c r="B789" s="328" t="s">
        <v>35</v>
      </c>
      <c r="C789" s="303"/>
      <c r="D789" s="303"/>
      <c r="E789" s="303"/>
      <c r="F789" s="297" t="str">
        <f t="shared" si="38"/>
        <v/>
      </c>
      <c r="G789" s="297" t="str">
        <f t="shared" si="39"/>
        <v/>
      </c>
    </row>
    <row r="790" s="278" customFormat="1" ht="14.25" spans="1:7">
      <c r="A790" s="301" t="s">
        <v>1396</v>
      </c>
      <c r="B790" s="328" t="s">
        <v>37</v>
      </c>
      <c r="C790" s="303"/>
      <c r="D790" s="303"/>
      <c r="E790" s="303"/>
      <c r="F790" s="297" t="str">
        <f t="shared" si="38"/>
        <v/>
      </c>
      <c r="G790" s="297" t="str">
        <f t="shared" si="39"/>
        <v/>
      </c>
    </row>
    <row r="791" s="278" customFormat="1" ht="14.25" spans="1:7">
      <c r="A791" s="301" t="s">
        <v>1397</v>
      </c>
      <c r="B791" s="328" t="s">
        <v>1398</v>
      </c>
      <c r="C791" s="303"/>
      <c r="D791" s="303"/>
      <c r="E791" s="303"/>
      <c r="F791" s="297" t="str">
        <f t="shared" si="38"/>
        <v/>
      </c>
      <c r="G791" s="297" t="str">
        <f t="shared" si="39"/>
        <v/>
      </c>
    </row>
    <row r="792" s="278" customFormat="1" ht="14.25" spans="1:7">
      <c r="A792" s="301" t="s">
        <v>1399</v>
      </c>
      <c r="B792" s="328" t="s">
        <v>1400</v>
      </c>
      <c r="C792" s="303"/>
      <c r="D792" s="303"/>
      <c r="E792" s="303"/>
      <c r="F792" s="297" t="str">
        <f t="shared" si="38"/>
        <v/>
      </c>
      <c r="G792" s="297" t="str">
        <f t="shared" si="39"/>
        <v/>
      </c>
    </row>
    <row r="793" s="278" customFormat="1" ht="14.25" spans="1:7">
      <c r="A793" s="301" t="s">
        <v>1401</v>
      </c>
      <c r="B793" s="328" t="s">
        <v>1402</v>
      </c>
      <c r="C793" s="303"/>
      <c r="D793" s="303"/>
      <c r="E793" s="303"/>
      <c r="F793" s="297" t="str">
        <f t="shared" si="38"/>
        <v/>
      </c>
      <c r="G793" s="297" t="str">
        <f t="shared" si="39"/>
        <v/>
      </c>
    </row>
    <row r="794" s="278" customFormat="1" ht="14.25" spans="1:7">
      <c r="A794" s="301" t="s">
        <v>1403</v>
      </c>
      <c r="B794" s="328" t="s">
        <v>134</v>
      </c>
      <c r="C794" s="303"/>
      <c r="D794" s="303"/>
      <c r="E794" s="303"/>
      <c r="F794" s="297" t="str">
        <f t="shared" si="38"/>
        <v/>
      </c>
      <c r="G794" s="297" t="str">
        <f t="shared" si="39"/>
        <v/>
      </c>
    </row>
    <row r="795" s="278" customFormat="1" ht="14.25" spans="1:7">
      <c r="A795" s="301" t="s">
        <v>1404</v>
      </c>
      <c r="B795" s="328" t="s">
        <v>1405</v>
      </c>
      <c r="C795" s="303"/>
      <c r="D795" s="303"/>
      <c r="E795" s="303"/>
      <c r="F795" s="297" t="str">
        <f t="shared" si="38"/>
        <v/>
      </c>
      <c r="G795" s="297" t="str">
        <f t="shared" si="39"/>
        <v/>
      </c>
    </row>
    <row r="796" s="278" customFormat="1" ht="14.25" spans="1:7">
      <c r="A796" s="301" t="s">
        <v>1406</v>
      </c>
      <c r="B796" s="328" t="s">
        <v>51</v>
      </c>
      <c r="C796" s="303"/>
      <c r="D796" s="303"/>
      <c r="E796" s="303"/>
      <c r="F796" s="297" t="str">
        <f t="shared" si="38"/>
        <v/>
      </c>
      <c r="G796" s="297" t="str">
        <f t="shared" si="39"/>
        <v/>
      </c>
    </row>
    <row r="797" s="278" customFormat="1" ht="14.25" spans="1:7">
      <c r="A797" s="301" t="s">
        <v>1407</v>
      </c>
      <c r="B797" s="328" t="s">
        <v>1408</v>
      </c>
      <c r="C797" s="303"/>
      <c r="D797" s="303"/>
      <c r="E797" s="303"/>
      <c r="F797" s="297" t="str">
        <f t="shared" si="38"/>
        <v/>
      </c>
      <c r="G797" s="297" t="str">
        <f t="shared" si="39"/>
        <v/>
      </c>
    </row>
    <row r="798" s="278" customFormat="1" ht="14.25" spans="1:7">
      <c r="A798" s="298" t="s">
        <v>1409</v>
      </c>
      <c r="B798" s="327" t="s">
        <v>1410</v>
      </c>
      <c r="C798" s="300">
        <f>SUM(C799)</f>
        <v>0</v>
      </c>
      <c r="D798" s="300">
        <f>SUM(D799)</f>
        <v>0</v>
      </c>
      <c r="E798" s="300">
        <f>SUM(E799)</f>
        <v>1250</v>
      </c>
      <c r="F798" s="297" t="str">
        <f t="shared" si="38"/>
        <v/>
      </c>
      <c r="G798" s="297" t="str">
        <f t="shared" si="39"/>
        <v/>
      </c>
    </row>
    <row r="799" s="278" customFormat="1" ht="15" spans="1:7">
      <c r="A799" s="301" t="s">
        <v>1411</v>
      </c>
      <c r="B799" s="328" t="s">
        <v>1412</v>
      </c>
      <c r="C799" s="303"/>
      <c r="D799" s="303"/>
      <c r="E799" s="304">
        <v>1250</v>
      </c>
      <c r="F799" s="297" t="str">
        <f t="shared" si="38"/>
        <v/>
      </c>
      <c r="G799" s="297" t="str">
        <f t="shared" si="39"/>
        <v/>
      </c>
    </row>
    <row r="800" s="278" customFormat="1" ht="14.25" spans="1:7">
      <c r="A800" s="295" t="s">
        <v>1413</v>
      </c>
      <c r="B800" s="329" t="s">
        <v>1414</v>
      </c>
      <c r="C800" s="324">
        <f>C801+C812+C813+C816+C818+C820</f>
        <v>2956</v>
      </c>
      <c r="D800" s="324">
        <f>D801+D812+D813+D816+D818+D820</f>
        <v>8122</v>
      </c>
      <c r="E800" s="324">
        <f>SUM(E801,E812,E813,E816,E818,E820)</f>
        <v>20425</v>
      </c>
      <c r="F800" s="297">
        <f t="shared" si="38"/>
        <v>691</v>
      </c>
      <c r="G800" s="297">
        <f t="shared" si="39"/>
        <v>251.5</v>
      </c>
    </row>
    <row r="801" s="278" customFormat="1" ht="14.25" spans="1:7">
      <c r="A801" s="298" t="s">
        <v>1415</v>
      </c>
      <c r="B801" s="327" t="s">
        <v>1416</v>
      </c>
      <c r="C801" s="300">
        <f>SUM(C802:C811)</f>
        <v>2518</v>
      </c>
      <c r="D801" s="300">
        <f>SUM(D802:D811)</f>
        <v>3871</v>
      </c>
      <c r="E801" s="300">
        <f>SUM(E802:E811)</f>
        <v>19516</v>
      </c>
      <c r="F801" s="297">
        <f t="shared" si="38"/>
        <v>775.1</v>
      </c>
      <c r="G801" s="297">
        <f t="shared" si="39"/>
        <v>504.2</v>
      </c>
    </row>
    <row r="802" s="278" customFormat="1" ht="15" spans="1:7">
      <c r="A802" s="301" t="s">
        <v>1417</v>
      </c>
      <c r="B802" s="328" t="s">
        <v>33</v>
      </c>
      <c r="C802" s="303">
        <v>968</v>
      </c>
      <c r="D802" s="303">
        <v>1364</v>
      </c>
      <c r="E802" s="304">
        <v>2800</v>
      </c>
      <c r="F802" s="297">
        <f t="shared" si="38"/>
        <v>289.3</v>
      </c>
      <c r="G802" s="297">
        <f t="shared" si="39"/>
        <v>205.3</v>
      </c>
    </row>
    <row r="803" s="278" customFormat="1" ht="15" spans="1:7">
      <c r="A803" s="301" t="s">
        <v>1418</v>
      </c>
      <c r="B803" s="328" t="s">
        <v>35</v>
      </c>
      <c r="C803" s="303">
        <v>62</v>
      </c>
      <c r="D803" s="303">
        <v>133</v>
      </c>
      <c r="E803" s="304">
        <v>3177</v>
      </c>
      <c r="F803" s="297">
        <f t="shared" si="38"/>
        <v>5124.2</v>
      </c>
      <c r="G803" s="297">
        <f t="shared" si="39"/>
        <v>2388.7</v>
      </c>
    </row>
    <row r="804" s="278" customFormat="1" ht="15" spans="1:7">
      <c r="A804" s="301" t="s">
        <v>1419</v>
      </c>
      <c r="B804" s="328" t="s">
        <v>37</v>
      </c>
      <c r="C804" s="303">
        <v>266</v>
      </c>
      <c r="D804" s="303">
        <v>526</v>
      </c>
      <c r="E804" s="304">
        <v>3439</v>
      </c>
      <c r="F804" s="297">
        <f t="shared" si="38"/>
        <v>1292.9</v>
      </c>
      <c r="G804" s="297">
        <f t="shared" si="39"/>
        <v>653.8</v>
      </c>
    </row>
    <row r="805" s="278" customFormat="1" ht="15" spans="1:7">
      <c r="A805" s="301" t="s">
        <v>1420</v>
      </c>
      <c r="B805" s="328" t="s">
        <v>1421</v>
      </c>
      <c r="C805" s="303">
        <v>356</v>
      </c>
      <c r="D805" s="303">
        <v>712</v>
      </c>
      <c r="E805" s="304">
        <v>3300</v>
      </c>
      <c r="F805" s="297">
        <f t="shared" si="38"/>
        <v>927</v>
      </c>
      <c r="G805" s="297">
        <f t="shared" si="39"/>
        <v>463.5</v>
      </c>
    </row>
    <row r="806" s="278" customFormat="1" ht="15" spans="1:7">
      <c r="A806" s="301" t="s">
        <v>1422</v>
      </c>
      <c r="B806" s="328" t="s">
        <v>1423</v>
      </c>
      <c r="C806" s="303"/>
      <c r="D806" s="303"/>
      <c r="E806" s="304"/>
      <c r="F806" s="297" t="str">
        <f t="shared" si="38"/>
        <v/>
      </c>
      <c r="G806" s="297" t="str">
        <f t="shared" si="39"/>
        <v/>
      </c>
    </row>
    <row r="807" s="278" customFormat="1" ht="15" spans="1:7">
      <c r="A807" s="301" t="s">
        <v>1424</v>
      </c>
      <c r="B807" s="328" t="s">
        <v>1425</v>
      </c>
      <c r="C807" s="303"/>
      <c r="D807" s="303"/>
      <c r="E807" s="304"/>
      <c r="F807" s="297" t="str">
        <f t="shared" si="38"/>
        <v/>
      </c>
      <c r="G807" s="297" t="str">
        <f t="shared" si="39"/>
        <v/>
      </c>
    </row>
    <row r="808" s="278" customFormat="1" ht="15" spans="1:7">
      <c r="A808" s="301" t="s">
        <v>1426</v>
      </c>
      <c r="B808" s="328" t="s">
        <v>1427</v>
      </c>
      <c r="C808" s="303"/>
      <c r="D808" s="303"/>
      <c r="E808" s="304"/>
      <c r="F808" s="297" t="str">
        <f t="shared" si="38"/>
        <v/>
      </c>
      <c r="G808" s="297" t="str">
        <f t="shared" si="39"/>
        <v/>
      </c>
    </row>
    <row r="809" s="278" customFormat="1" ht="15" spans="1:7">
      <c r="A809" s="301" t="s">
        <v>1428</v>
      </c>
      <c r="B809" s="328" t="s">
        <v>1429</v>
      </c>
      <c r="C809" s="303">
        <v>250</v>
      </c>
      <c r="D809" s="303">
        <v>250</v>
      </c>
      <c r="E809" s="304">
        <v>4200</v>
      </c>
      <c r="F809" s="297">
        <f t="shared" si="38"/>
        <v>1680</v>
      </c>
      <c r="G809" s="297">
        <f t="shared" si="39"/>
        <v>1680</v>
      </c>
    </row>
    <row r="810" s="278" customFormat="1" ht="15" spans="1:7">
      <c r="A810" s="301" t="s">
        <v>1430</v>
      </c>
      <c r="B810" s="328" t="s">
        <v>1431</v>
      </c>
      <c r="C810" s="303"/>
      <c r="D810" s="303"/>
      <c r="E810" s="304"/>
      <c r="F810" s="297" t="str">
        <f t="shared" si="38"/>
        <v/>
      </c>
      <c r="G810" s="297" t="str">
        <f t="shared" si="39"/>
        <v/>
      </c>
    </row>
    <row r="811" s="278" customFormat="1" ht="15" spans="1:7">
      <c r="A811" s="301" t="s">
        <v>1432</v>
      </c>
      <c r="B811" s="328" t="s">
        <v>1433</v>
      </c>
      <c r="C811" s="303">
        <v>616</v>
      </c>
      <c r="D811" s="303">
        <v>886</v>
      </c>
      <c r="E811" s="304">
        <v>2600</v>
      </c>
      <c r="F811" s="297">
        <f t="shared" si="38"/>
        <v>422.1</v>
      </c>
      <c r="G811" s="297">
        <f t="shared" si="39"/>
        <v>293.5</v>
      </c>
    </row>
    <row r="812" s="278" customFormat="1" ht="15" spans="1:7">
      <c r="A812" s="330" t="s">
        <v>1434</v>
      </c>
      <c r="B812" s="331" t="s">
        <v>1435</v>
      </c>
      <c r="C812" s="332">
        <v>438</v>
      </c>
      <c r="D812" s="332">
        <v>2385</v>
      </c>
      <c r="E812" s="304">
        <v>909</v>
      </c>
      <c r="F812" s="297">
        <f t="shared" si="38"/>
        <v>207.5</v>
      </c>
      <c r="G812" s="297">
        <f t="shared" si="39"/>
        <v>38.1</v>
      </c>
    </row>
    <row r="813" s="278" customFormat="1" ht="14.25" spans="1:7">
      <c r="A813" s="298" t="s">
        <v>1436</v>
      </c>
      <c r="B813" s="327" t="s">
        <v>1437</v>
      </c>
      <c r="C813" s="300">
        <f>SUM(C814:C815)</f>
        <v>0</v>
      </c>
      <c r="D813" s="300">
        <f>SUM(D814:D815)</f>
        <v>913</v>
      </c>
      <c r="E813" s="300"/>
      <c r="F813" s="297" t="str">
        <f t="shared" si="38"/>
        <v/>
      </c>
      <c r="G813" s="297">
        <f t="shared" si="39"/>
        <v>0</v>
      </c>
    </row>
    <row r="814" s="278" customFormat="1" ht="15" spans="1:7">
      <c r="A814" s="301" t="s">
        <v>1438</v>
      </c>
      <c r="B814" s="328" t="s">
        <v>1439</v>
      </c>
      <c r="C814" s="303"/>
      <c r="D814" s="303"/>
      <c r="E814" s="304"/>
      <c r="F814" s="297" t="str">
        <f t="shared" si="38"/>
        <v/>
      </c>
      <c r="G814" s="297" t="str">
        <f t="shared" si="39"/>
        <v/>
      </c>
    </row>
    <row r="815" s="278" customFormat="1" ht="15" spans="1:7">
      <c r="A815" s="301" t="s">
        <v>1440</v>
      </c>
      <c r="B815" s="328" t="s">
        <v>1441</v>
      </c>
      <c r="C815" s="303"/>
      <c r="D815" s="303">
        <v>913</v>
      </c>
      <c r="E815" s="304"/>
      <c r="F815" s="297" t="str">
        <f t="shared" si="38"/>
        <v/>
      </c>
      <c r="G815" s="297">
        <f t="shared" si="39"/>
        <v>0</v>
      </c>
    </row>
    <row r="816" s="278" customFormat="1" ht="14.25" spans="1:7">
      <c r="A816" s="298" t="s">
        <v>1442</v>
      </c>
      <c r="B816" s="327" t="s">
        <v>1443</v>
      </c>
      <c r="C816" s="300">
        <f>SUM(C817)</f>
        <v>0</v>
      </c>
      <c r="D816" s="300">
        <f>SUM(D817)</f>
        <v>0</v>
      </c>
      <c r="E816" s="300"/>
      <c r="F816" s="297" t="str">
        <f t="shared" si="38"/>
        <v/>
      </c>
      <c r="G816" s="297" t="str">
        <f t="shared" si="39"/>
        <v/>
      </c>
    </row>
    <row r="817" s="278" customFormat="1" ht="15" spans="1:7">
      <c r="A817" s="301" t="s">
        <v>1444</v>
      </c>
      <c r="B817" s="328" t="s">
        <v>1445</v>
      </c>
      <c r="C817" s="303"/>
      <c r="D817" s="303"/>
      <c r="E817" s="304"/>
      <c r="F817" s="297" t="str">
        <f t="shared" si="38"/>
        <v/>
      </c>
      <c r="G817" s="297" t="str">
        <f t="shared" si="39"/>
        <v/>
      </c>
    </row>
    <row r="818" s="278" customFormat="1" ht="14.25" spans="1:7">
      <c r="A818" s="298" t="s">
        <v>1446</v>
      </c>
      <c r="B818" s="327" t="s">
        <v>1447</v>
      </c>
      <c r="C818" s="300">
        <f>SUM(C819)</f>
        <v>0</v>
      </c>
      <c r="D818" s="300">
        <f>SUM(D819)</f>
        <v>0</v>
      </c>
      <c r="E818" s="300"/>
      <c r="F818" s="297" t="str">
        <f t="shared" si="38"/>
        <v/>
      </c>
      <c r="G818" s="297" t="str">
        <f t="shared" si="39"/>
        <v/>
      </c>
    </row>
    <row r="819" s="278" customFormat="1" ht="14.25" spans="1:7">
      <c r="A819" s="301" t="s">
        <v>1448</v>
      </c>
      <c r="B819" s="328" t="s">
        <v>1449</v>
      </c>
      <c r="C819" s="303"/>
      <c r="D819" s="303"/>
      <c r="E819" s="303"/>
      <c r="F819" s="297" t="str">
        <f t="shared" si="38"/>
        <v/>
      </c>
      <c r="G819" s="297" t="str">
        <f t="shared" si="39"/>
        <v/>
      </c>
    </row>
    <row r="820" s="278" customFormat="1" ht="14.25" spans="1:7">
      <c r="A820" s="298" t="s">
        <v>1450</v>
      </c>
      <c r="B820" s="327" t="s">
        <v>1451</v>
      </c>
      <c r="C820" s="300">
        <f>SUM(C821)</f>
        <v>0</v>
      </c>
      <c r="D820" s="300">
        <f>SUM(D821)</f>
        <v>953</v>
      </c>
      <c r="E820" s="300"/>
      <c r="F820" s="297" t="str">
        <f t="shared" si="38"/>
        <v/>
      </c>
      <c r="G820" s="297">
        <f t="shared" si="39"/>
        <v>0</v>
      </c>
    </row>
    <row r="821" s="278" customFormat="1" ht="15" spans="1:7">
      <c r="A821" s="301" t="s">
        <v>1452</v>
      </c>
      <c r="B821" s="328" t="s">
        <v>1453</v>
      </c>
      <c r="C821" s="303"/>
      <c r="D821" s="303">
        <v>953</v>
      </c>
      <c r="E821" s="304"/>
      <c r="F821" s="297" t="str">
        <f t="shared" si="38"/>
        <v/>
      </c>
      <c r="G821" s="297">
        <f t="shared" si="39"/>
        <v>0</v>
      </c>
    </row>
    <row r="822" s="278" customFormat="1" ht="14.25" spans="1:7">
      <c r="A822" s="295" t="s">
        <v>1454</v>
      </c>
      <c r="B822" s="329" t="s">
        <v>1455</v>
      </c>
      <c r="C822" s="324">
        <f>C823+C849+C872+C900+C911+C918+C924+C927</f>
        <v>61332</v>
      </c>
      <c r="D822" s="324">
        <f>SUM(D823,D849,D872,D900,D911,D918,D924,D927)</f>
        <v>52310</v>
      </c>
      <c r="E822" s="324">
        <f>SUM(E823,E849,E872,E900,E911,E918,E924,E927)</f>
        <v>56743</v>
      </c>
      <c r="F822" s="297">
        <f t="shared" si="38"/>
        <v>92.5</v>
      </c>
      <c r="G822" s="297">
        <f t="shared" si="39"/>
        <v>108.5</v>
      </c>
    </row>
    <row r="823" s="278" customFormat="1" ht="14.25" spans="1:7">
      <c r="A823" s="298" t="s">
        <v>1456</v>
      </c>
      <c r="B823" s="327" t="s">
        <v>1457</v>
      </c>
      <c r="C823" s="300">
        <f>SUM(C824:C848)</f>
        <v>12392</v>
      </c>
      <c r="D823" s="300">
        <f>SUM(D824:D848)</f>
        <v>10392</v>
      </c>
      <c r="E823" s="300">
        <f>SUM(E824:E848)</f>
        <v>17973</v>
      </c>
      <c r="F823" s="297">
        <f t="shared" si="38"/>
        <v>145</v>
      </c>
      <c r="G823" s="297">
        <f t="shared" si="39"/>
        <v>173</v>
      </c>
    </row>
    <row r="824" s="278" customFormat="1" ht="15" spans="1:7">
      <c r="A824" s="301" t="s">
        <v>1458</v>
      </c>
      <c r="B824" s="328" t="s">
        <v>33</v>
      </c>
      <c r="C824" s="303">
        <v>2329</v>
      </c>
      <c r="D824" s="303">
        <v>2329</v>
      </c>
      <c r="E824" s="304">
        <v>3724</v>
      </c>
      <c r="F824" s="297">
        <f t="shared" si="38"/>
        <v>159.9</v>
      </c>
      <c r="G824" s="297">
        <f t="shared" si="39"/>
        <v>159.9</v>
      </c>
    </row>
    <row r="825" s="278" customFormat="1" ht="15" spans="1:7">
      <c r="A825" s="301" t="s">
        <v>1460</v>
      </c>
      <c r="B825" s="328" t="s">
        <v>35</v>
      </c>
      <c r="C825" s="303">
        <v>10</v>
      </c>
      <c r="D825" s="303">
        <v>10</v>
      </c>
      <c r="E825" s="304">
        <v>579</v>
      </c>
      <c r="F825" s="297">
        <f t="shared" si="38"/>
        <v>5790</v>
      </c>
      <c r="G825" s="297">
        <f t="shared" si="39"/>
        <v>5790</v>
      </c>
    </row>
    <row r="826" s="278" customFormat="1" ht="15" spans="1:7">
      <c r="A826" s="301" t="s">
        <v>1462</v>
      </c>
      <c r="B826" s="328" t="s">
        <v>37</v>
      </c>
      <c r="C826" s="303">
        <v>25</v>
      </c>
      <c r="D826" s="303">
        <v>25</v>
      </c>
      <c r="E826" s="304"/>
      <c r="F826" s="297">
        <f t="shared" si="38"/>
        <v>0</v>
      </c>
      <c r="G826" s="297">
        <f t="shared" si="39"/>
        <v>0</v>
      </c>
    </row>
    <row r="827" s="278" customFormat="1" ht="15" spans="1:7">
      <c r="A827" s="301" t="s">
        <v>1464</v>
      </c>
      <c r="B827" s="328" t="s">
        <v>51</v>
      </c>
      <c r="C827" s="303">
        <v>1458</v>
      </c>
      <c r="D827" s="303">
        <v>1458</v>
      </c>
      <c r="E827" s="304">
        <v>847</v>
      </c>
      <c r="F827" s="297">
        <f t="shared" si="38"/>
        <v>58.1</v>
      </c>
      <c r="G827" s="297">
        <f t="shared" si="39"/>
        <v>58.1</v>
      </c>
    </row>
    <row r="828" s="278" customFormat="1" ht="15" spans="1:7">
      <c r="A828" s="301" t="s">
        <v>1466</v>
      </c>
      <c r="B828" s="328" t="s">
        <v>2294</v>
      </c>
      <c r="C828" s="303"/>
      <c r="D828" s="303"/>
      <c r="E828" s="304"/>
      <c r="F828" s="297" t="str">
        <f t="shared" si="38"/>
        <v/>
      </c>
      <c r="G828" s="297" t="str">
        <f t="shared" si="39"/>
        <v/>
      </c>
    </row>
    <row r="829" s="278" customFormat="1" ht="15" spans="1:7">
      <c r="A829" s="301" t="s">
        <v>1468</v>
      </c>
      <c r="B829" s="328" t="s">
        <v>2295</v>
      </c>
      <c r="C829" s="303">
        <v>10</v>
      </c>
      <c r="D829" s="303">
        <v>10</v>
      </c>
      <c r="E829" s="304">
        <v>60</v>
      </c>
      <c r="F829" s="297">
        <f t="shared" si="38"/>
        <v>600</v>
      </c>
      <c r="G829" s="297">
        <f t="shared" si="39"/>
        <v>600</v>
      </c>
    </row>
    <row r="830" s="278" customFormat="1" ht="15" spans="1:7">
      <c r="A830" s="301" t="s">
        <v>1470</v>
      </c>
      <c r="B830" s="328" t="s">
        <v>2296</v>
      </c>
      <c r="C830" s="303">
        <v>220</v>
      </c>
      <c r="D830" s="303">
        <v>220</v>
      </c>
      <c r="E830" s="304">
        <v>1000</v>
      </c>
      <c r="F830" s="297">
        <f t="shared" si="38"/>
        <v>454.5</v>
      </c>
      <c r="G830" s="297">
        <f t="shared" si="39"/>
        <v>454.5</v>
      </c>
    </row>
    <row r="831" s="278" customFormat="1" ht="15" spans="1:7">
      <c r="A831" s="301" t="s">
        <v>1472</v>
      </c>
      <c r="B831" s="328" t="s">
        <v>2297</v>
      </c>
      <c r="C831" s="303">
        <v>10</v>
      </c>
      <c r="D831" s="303">
        <v>10</v>
      </c>
      <c r="E831" s="304">
        <v>55</v>
      </c>
      <c r="F831" s="297">
        <f t="shared" si="38"/>
        <v>550</v>
      </c>
      <c r="G831" s="297">
        <f t="shared" si="39"/>
        <v>550</v>
      </c>
    </row>
    <row r="832" s="278" customFormat="1" ht="15" spans="1:7">
      <c r="A832" s="301" t="s">
        <v>1474</v>
      </c>
      <c r="B832" s="328" t="s">
        <v>2298</v>
      </c>
      <c r="C832" s="303">
        <v>5</v>
      </c>
      <c r="D832" s="303">
        <v>5</v>
      </c>
      <c r="E832" s="304">
        <v>20</v>
      </c>
      <c r="F832" s="297">
        <f t="shared" si="38"/>
        <v>400</v>
      </c>
      <c r="G832" s="297">
        <f t="shared" si="39"/>
        <v>400</v>
      </c>
    </row>
    <row r="833" s="278" customFormat="1" ht="15" spans="1:7">
      <c r="A833" s="301" t="s">
        <v>1476</v>
      </c>
      <c r="B833" s="328" t="s">
        <v>2299</v>
      </c>
      <c r="C833" s="303"/>
      <c r="D833" s="303"/>
      <c r="E833" s="304">
        <v>40</v>
      </c>
      <c r="F833" s="297" t="str">
        <f t="shared" si="38"/>
        <v/>
      </c>
      <c r="G833" s="297" t="str">
        <f t="shared" si="39"/>
        <v/>
      </c>
    </row>
    <row r="834" s="278" customFormat="1" ht="15" spans="1:7">
      <c r="A834" s="301" t="s">
        <v>1478</v>
      </c>
      <c r="B834" s="328" t="s">
        <v>1546</v>
      </c>
      <c r="C834" s="303"/>
      <c r="D834" s="303"/>
      <c r="E834" s="304"/>
      <c r="F834" s="297" t="str">
        <f t="shared" si="38"/>
        <v/>
      </c>
      <c r="G834" s="297" t="str">
        <f t="shared" si="39"/>
        <v/>
      </c>
    </row>
    <row r="835" s="278" customFormat="1" ht="15" spans="1:7">
      <c r="A835" s="301" t="s">
        <v>1480</v>
      </c>
      <c r="B835" s="328" t="s">
        <v>2300</v>
      </c>
      <c r="C835" s="303"/>
      <c r="D835" s="303"/>
      <c r="E835" s="304"/>
      <c r="F835" s="297" t="str">
        <f t="shared" si="38"/>
        <v/>
      </c>
      <c r="G835" s="297" t="str">
        <f t="shared" si="39"/>
        <v/>
      </c>
    </row>
    <row r="836" s="278" customFormat="1" ht="15" spans="1:7">
      <c r="A836" s="301" t="s">
        <v>1482</v>
      </c>
      <c r="B836" s="328" t="s">
        <v>2301</v>
      </c>
      <c r="C836" s="303">
        <v>106</v>
      </c>
      <c r="D836" s="303">
        <v>106</v>
      </c>
      <c r="E836" s="304">
        <v>173</v>
      </c>
      <c r="F836" s="297">
        <f t="shared" si="38"/>
        <v>163.2</v>
      </c>
      <c r="G836" s="297">
        <f t="shared" si="39"/>
        <v>163.2</v>
      </c>
    </row>
    <row r="837" s="278" customFormat="1" ht="15" spans="1:7">
      <c r="A837" s="301" t="s">
        <v>1484</v>
      </c>
      <c r="B837" s="328" t="s">
        <v>2302</v>
      </c>
      <c r="C837" s="303"/>
      <c r="D837" s="303"/>
      <c r="E837" s="304">
        <v>5315</v>
      </c>
      <c r="F837" s="297" t="str">
        <f t="shared" si="38"/>
        <v/>
      </c>
      <c r="G837" s="297" t="str">
        <f t="shared" si="39"/>
        <v/>
      </c>
    </row>
    <row r="838" s="278" customFormat="1" ht="15" spans="1:7">
      <c r="A838" s="301" t="s">
        <v>1486</v>
      </c>
      <c r="B838" s="328" t="s">
        <v>2303</v>
      </c>
      <c r="C838" s="303"/>
      <c r="D838" s="303"/>
      <c r="E838" s="304"/>
      <c r="F838" s="297" t="str">
        <f t="shared" si="38"/>
        <v/>
      </c>
      <c r="G838" s="297" t="str">
        <f t="shared" si="39"/>
        <v/>
      </c>
    </row>
    <row r="839" s="278" customFormat="1" ht="15" spans="1:7">
      <c r="A839" s="301" t="s">
        <v>1488</v>
      </c>
      <c r="B839" s="328" t="s">
        <v>2304</v>
      </c>
      <c r="C839" s="303">
        <v>5008</v>
      </c>
      <c r="D839" s="303">
        <v>3008</v>
      </c>
      <c r="E839" s="304">
        <v>1403</v>
      </c>
      <c r="F839" s="297">
        <f t="shared" si="38"/>
        <v>28</v>
      </c>
      <c r="G839" s="297">
        <f t="shared" si="39"/>
        <v>46.6</v>
      </c>
    </row>
    <row r="840" s="278" customFormat="1" ht="15" spans="1:7">
      <c r="A840" s="301" t="s">
        <v>1490</v>
      </c>
      <c r="B840" s="328" t="s">
        <v>2305</v>
      </c>
      <c r="C840" s="303"/>
      <c r="D840" s="303"/>
      <c r="E840" s="304"/>
      <c r="F840" s="297" t="str">
        <f t="shared" si="38"/>
        <v/>
      </c>
      <c r="G840" s="297" t="str">
        <f t="shared" si="39"/>
        <v/>
      </c>
    </row>
    <row r="841" s="278" customFormat="1" ht="15" spans="1:7">
      <c r="A841" s="301" t="s">
        <v>1492</v>
      </c>
      <c r="B841" s="328" t="s">
        <v>2306</v>
      </c>
      <c r="C841" s="303"/>
      <c r="D841" s="303"/>
      <c r="E841" s="304"/>
      <c r="F841" s="297" t="str">
        <f t="shared" si="38"/>
        <v/>
      </c>
      <c r="G841" s="297" t="str">
        <f t="shared" si="39"/>
        <v/>
      </c>
    </row>
    <row r="842" s="278" customFormat="1" ht="15" spans="1:7">
      <c r="A842" s="301" t="s">
        <v>1494</v>
      </c>
      <c r="B842" s="328" t="s">
        <v>2307</v>
      </c>
      <c r="C842" s="303"/>
      <c r="D842" s="303"/>
      <c r="E842" s="304"/>
      <c r="F842" s="297" t="str">
        <f t="shared" si="38"/>
        <v/>
      </c>
      <c r="G842" s="297" t="str">
        <f t="shared" si="39"/>
        <v/>
      </c>
    </row>
    <row r="843" s="278" customFormat="1" ht="15" spans="1:7">
      <c r="A843" s="301" t="s">
        <v>1496</v>
      </c>
      <c r="B843" s="328" t="s">
        <v>2308</v>
      </c>
      <c r="C843" s="303"/>
      <c r="D843" s="303"/>
      <c r="E843" s="304">
        <v>52</v>
      </c>
      <c r="F843" s="297" t="str">
        <f t="shared" si="38"/>
        <v/>
      </c>
      <c r="G843" s="297" t="str">
        <f t="shared" si="39"/>
        <v/>
      </c>
    </row>
    <row r="844" s="278" customFormat="1" ht="15" spans="1:7">
      <c r="A844" s="301" t="s">
        <v>1498</v>
      </c>
      <c r="B844" s="328" t="s">
        <v>2309</v>
      </c>
      <c r="C844" s="303">
        <v>2001</v>
      </c>
      <c r="D844" s="303">
        <v>2001</v>
      </c>
      <c r="E844" s="304">
        <v>191</v>
      </c>
      <c r="F844" s="297">
        <f t="shared" si="38"/>
        <v>9.5</v>
      </c>
      <c r="G844" s="297">
        <f t="shared" si="39"/>
        <v>9.5</v>
      </c>
    </row>
    <row r="845" s="278" customFormat="1" ht="15" spans="1:7">
      <c r="A845" s="301" t="s">
        <v>1500</v>
      </c>
      <c r="B845" s="328" t="s">
        <v>2310</v>
      </c>
      <c r="C845" s="303"/>
      <c r="D845" s="303"/>
      <c r="E845" s="304">
        <v>28</v>
      </c>
      <c r="F845" s="297" t="str">
        <f t="shared" ref="F845:F868" si="40">IF(C845=0,"",ROUND(E845/C845*100,1))</f>
        <v/>
      </c>
      <c r="G845" s="297" t="str">
        <f t="shared" ref="G845:G868" si="41">IF(D845=0,"",ROUND(E845/D845*100,1))</f>
        <v/>
      </c>
    </row>
    <row r="846" s="278" customFormat="1" ht="15" spans="1:7">
      <c r="A846" s="301" t="s">
        <v>1502</v>
      </c>
      <c r="B846" s="328" t="s">
        <v>2311</v>
      </c>
      <c r="C846" s="303"/>
      <c r="D846" s="303"/>
      <c r="E846" s="304"/>
      <c r="F846" s="297" t="str">
        <f t="shared" si="40"/>
        <v/>
      </c>
      <c r="G846" s="297" t="str">
        <f t="shared" si="41"/>
        <v/>
      </c>
    </row>
    <row r="847" s="278" customFormat="1" ht="15" spans="1:7">
      <c r="A847" s="301" t="s">
        <v>1504</v>
      </c>
      <c r="B847" s="328" t="s">
        <v>2312</v>
      </c>
      <c r="C847" s="303"/>
      <c r="D847" s="303"/>
      <c r="E847" s="304">
        <v>334</v>
      </c>
      <c r="F847" s="297" t="str">
        <f t="shared" si="40"/>
        <v/>
      </c>
      <c r="G847" s="297" t="str">
        <f t="shared" si="41"/>
        <v/>
      </c>
    </row>
    <row r="848" s="278" customFormat="1" ht="15" spans="1:7">
      <c r="A848" s="301" t="s">
        <v>1506</v>
      </c>
      <c r="B848" s="328" t="s">
        <v>2313</v>
      </c>
      <c r="C848" s="303">
        <v>1210</v>
      </c>
      <c r="D848" s="303">
        <v>1210</v>
      </c>
      <c r="E848" s="304">
        <v>4152</v>
      </c>
      <c r="F848" s="297">
        <f t="shared" si="40"/>
        <v>343.1</v>
      </c>
      <c r="G848" s="297">
        <f t="shared" si="41"/>
        <v>343.1</v>
      </c>
    </row>
    <row r="849" s="278" customFormat="1" ht="14.25" spans="1:7">
      <c r="A849" s="298" t="s">
        <v>1508</v>
      </c>
      <c r="B849" s="327" t="s">
        <v>1509</v>
      </c>
      <c r="C849" s="300">
        <f>SUM(C850:C871)</f>
        <v>9355</v>
      </c>
      <c r="D849" s="300">
        <f>SUM(D850:D871)</f>
        <v>8772</v>
      </c>
      <c r="E849" s="300">
        <f>SUM(E850:E871)</f>
        <v>8250</v>
      </c>
      <c r="F849" s="297">
        <f t="shared" si="40"/>
        <v>88.2</v>
      </c>
      <c r="G849" s="297">
        <f t="shared" si="41"/>
        <v>94</v>
      </c>
    </row>
    <row r="850" s="278" customFormat="1" ht="15" spans="1:7">
      <c r="A850" s="301" t="s">
        <v>1510</v>
      </c>
      <c r="B850" s="328" t="s">
        <v>33</v>
      </c>
      <c r="C850" s="303">
        <v>2199</v>
      </c>
      <c r="D850" s="303">
        <v>2199</v>
      </c>
      <c r="E850" s="304">
        <v>906</v>
      </c>
      <c r="F850" s="297">
        <f t="shared" si="40"/>
        <v>41.2</v>
      </c>
      <c r="G850" s="297">
        <f t="shared" si="41"/>
        <v>41.2</v>
      </c>
    </row>
    <row r="851" s="278" customFormat="1" ht="15" spans="1:7">
      <c r="A851" s="301" t="s">
        <v>1511</v>
      </c>
      <c r="B851" s="328" t="s">
        <v>35</v>
      </c>
      <c r="C851" s="303">
        <v>66</v>
      </c>
      <c r="D851" s="303">
        <v>66</v>
      </c>
      <c r="E851" s="304"/>
      <c r="F851" s="297">
        <f t="shared" si="40"/>
        <v>0</v>
      </c>
      <c r="G851" s="297">
        <f t="shared" si="41"/>
        <v>0</v>
      </c>
    </row>
    <row r="852" s="278" customFormat="1" ht="15" spans="1:7">
      <c r="A852" s="301" t="s">
        <v>1512</v>
      </c>
      <c r="B852" s="328" t="s">
        <v>37</v>
      </c>
      <c r="C852" s="303">
        <v>59</v>
      </c>
      <c r="D852" s="303">
        <v>31</v>
      </c>
      <c r="E852" s="304"/>
      <c r="F852" s="297">
        <f t="shared" si="40"/>
        <v>0</v>
      </c>
      <c r="G852" s="297">
        <f t="shared" si="41"/>
        <v>0</v>
      </c>
    </row>
    <row r="853" s="278" customFormat="1" ht="15" spans="1:7">
      <c r="A853" s="301" t="s">
        <v>1513</v>
      </c>
      <c r="B853" s="328" t="s">
        <v>1514</v>
      </c>
      <c r="C853" s="303">
        <v>3953</v>
      </c>
      <c r="D853" s="303">
        <v>3953</v>
      </c>
      <c r="E853" s="304">
        <v>1557</v>
      </c>
      <c r="F853" s="297">
        <f t="shared" si="40"/>
        <v>39.4</v>
      </c>
      <c r="G853" s="297">
        <f t="shared" si="41"/>
        <v>39.4</v>
      </c>
    </row>
    <row r="854" s="278" customFormat="1" ht="15" spans="1:7">
      <c r="A854" s="301" t="s">
        <v>1515</v>
      </c>
      <c r="B854" s="328" t="s">
        <v>1516</v>
      </c>
      <c r="C854" s="303">
        <v>736</v>
      </c>
      <c r="D854" s="303">
        <v>736</v>
      </c>
      <c r="E854" s="304">
        <v>1349</v>
      </c>
      <c r="F854" s="297">
        <f t="shared" si="40"/>
        <v>183.3</v>
      </c>
      <c r="G854" s="297">
        <f t="shared" si="41"/>
        <v>183.3</v>
      </c>
    </row>
    <row r="855" s="278" customFormat="1" ht="15" spans="1:7">
      <c r="A855" s="301" t="s">
        <v>1517</v>
      </c>
      <c r="B855" s="328" t="s">
        <v>1518</v>
      </c>
      <c r="C855" s="303">
        <v>20</v>
      </c>
      <c r="D855" s="303">
        <v>20</v>
      </c>
      <c r="E855" s="304">
        <v>73</v>
      </c>
      <c r="F855" s="297">
        <f t="shared" si="40"/>
        <v>365</v>
      </c>
      <c r="G855" s="297">
        <f t="shared" si="41"/>
        <v>365</v>
      </c>
    </row>
    <row r="856" s="278" customFormat="1" ht="15" spans="1:7">
      <c r="A856" s="301" t="s">
        <v>1519</v>
      </c>
      <c r="B856" s="328" t="s">
        <v>1520</v>
      </c>
      <c r="C856" s="303">
        <v>1098</v>
      </c>
      <c r="D856" s="303">
        <v>898</v>
      </c>
      <c r="E856" s="304">
        <v>153</v>
      </c>
      <c r="F856" s="297">
        <f t="shared" si="40"/>
        <v>13.9</v>
      </c>
      <c r="G856" s="297">
        <f t="shared" si="41"/>
        <v>17</v>
      </c>
    </row>
    <row r="857" s="278" customFormat="1" ht="15" spans="1:7">
      <c r="A857" s="301" t="s">
        <v>1521</v>
      </c>
      <c r="B857" s="328" t="s">
        <v>1522</v>
      </c>
      <c r="C857" s="303">
        <v>855</v>
      </c>
      <c r="D857" s="303">
        <v>500</v>
      </c>
      <c r="E857" s="304">
        <v>2865</v>
      </c>
      <c r="F857" s="297">
        <f t="shared" si="40"/>
        <v>335.1</v>
      </c>
      <c r="G857" s="297">
        <f t="shared" si="41"/>
        <v>573</v>
      </c>
    </row>
    <row r="858" s="278" customFormat="1" ht="15" spans="1:7">
      <c r="A858" s="301" t="s">
        <v>1523</v>
      </c>
      <c r="B858" s="328" t="s">
        <v>1524</v>
      </c>
      <c r="C858" s="303"/>
      <c r="D858" s="303"/>
      <c r="E858" s="304">
        <v>36</v>
      </c>
      <c r="F858" s="297" t="str">
        <f t="shared" si="40"/>
        <v/>
      </c>
      <c r="G858" s="297" t="str">
        <f t="shared" si="41"/>
        <v/>
      </c>
    </row>
    <row r="859" s="278" customFormat="1" ht="15" spans="1:7">
      <c r="A859" s="301" t="s">
        <v>1525</v>
      </c>
      <c r="B859" s="328" t="s">
        <v>1526</v>
      </c>
      <c r="C859" s="303"/>
      <c r="D859" s="303"/>
      <c r="E859" s="304"/>
      <c r="F859" s="297" t="str">
        <f t="shared" si="40"/>
        <v/>
      </c>
      <c r="G859" s="297" t="str">
        <f t="shared" si="41"/>
        <v/>
      </c>
    </row>
    <row r="860" s="278" customFormat="1" ht="15" spans="1:7">
      <c r="A860" s="301" t="s">
        <v>1527</v>
      </c>
      <c r="B860" s="328" t="s">
        <v>1528</v>
      </c>
      <c r="C860" s="303">
        <v>80</v>
      </c>
      <c r="D860" s="303">
        <v>80</v>
      </c>
      <c r="E860" s="304">
        <v>42</v>
      </c>
      <c r="F860" s="297">
        <f t="shared" si="40"/>
        <v>52.5</v>
      </c>
      <c r="G860" s="297">
        <f t="shared" si="41"/>
        <v>52.5</v>
      </c>
    </row>
    <row r="861" s="278" customFormat="1" ht="15" spans="1:7">
      <c r="A861" s="301" t="s">
        <v>1529</v>
      </c>
      <c r="B861" s="328" t="s">
        <v>1530</v>
      </c>
      <c r="C861" s="303"/>
      <c r="D861" s="303"/>
      <c r="E861" s="304"/>
      <c r="F861" s="297" t="str">
        <f t="shared" si="40"/>
        <v/>
      </c>
      <c r="G861" s="297" t="str">
        <f t="shared" si="41"/>
        <v/>
      </c>
    </row>
    <row r="862" s="278" customFormat="1" ht="15" spans="1:7">
      <c r="A862" s="301" t="s">
        <v>1531</v>
      </c>
      <c r="B862" s="328" t="s">
        <v>1532</v>
      </c>
      <c r="C862" s="303"/>
      <c r="D862" s="303"/>
      <c r="E862" s="304"/>
      <c r="F862" s="297" t="str">
        <f t="shared" si="40"/>
        <v/>
      </c>
      <c r="G862" s="297" t="str">
        <f t="shared" si="41"/>
        <v/>
      </c>
    </row>
    <row r="863" s="278" customFormat="1" ht="15" spans="1:7">
      <c r="A863" s="301" t="s">
        <v>1533</v>
      </c>
      <c r="B863" s="328" t="s">
        <v>1534</v>
      </c>
      <c r="C863" s="303"/>
      <c r="D863" s="303"/>
      <c r="E863" s="304"/>
      <c r="F863" s="297" t="str">
        <f t="shared" si="40"/>
        <v/>
      </c>
      <c r="G863" s="297" t="str">
        <f t="shared" si="41"/>
        <v/>
      </c>
    </row>
    <row r="864" s="278" customFormat="1" ht="15" spans="1:7">
      <c r="A864" s="301" t="s">
        <v>1535</v>
      </c>
      <c r="B864" s="328" t="s">
        <v>1536</v>
      </c>
      <c r="C864" s="303"/>
      <c r="D864" s="303"/>
      <c r="E864" s="304"/>
      <c r="F864" s="297" t="str">
        <f t="shared" si="40"/>
        <v/>
      </c>
      <c r="G864" s="297" t="str">
        <f t="shared" si="41"/>
        <v/>
      </c>
    </row>
    <row r="865" s="278" customFormat="1" ht="15" spans="1:7">
      <c r="A865" s="301" t="s">
        <v>1537</v>
      </c>
      <c r="B865" s="328" t="s">
        <v>1538</v>
      </c>
      <c r="C865" s="303"/>
      <c r="D865" s="303"/>
      <c r="E865" s="304"/>
      <c r="F865" s="297" t="str">
        <f t="shared" si="40"/>
        <v/>
      </c>
      <c r="G865" s="297" t="str">
        <f t="shared" si="41"/>
        <v/>
      </c>
    </row>
    <row r="866" s="278" customFormat="1" ht="15" spans="1:7">
      <c r="A866" s="301" t="s">
        <v>1539</v>
      </c>
      <c r="B866" s="328" t="s">
        <v>1540</v>
      </c>
      <c r="C866" s="303"/>
      <c r="D866" s="303"/>
      <c r="E866" s="304"/>
      <c r="F866" s="297" t="str">
        <f t="shared" si="40"/>
        <v/>
      </c>
      <c r="G866" s="297" t="str">
        <f t="shared" si="41"/>
        <v/>
      </c>
    </row>
    <row r="867" s="278" customFormat="1" ht="15" spans="1:7">
      <c r="A867" s="301" t="s">
        <v>1541</v>
      </c>
      <c r="B867" s="328" t="s">
        <v>1542</v>
      </c>
      <c r="C867" s="303">
        <v>200</v>
      </c>
      <c r="D867" s="303">
        <v>200</v>
      </c>
      <c r="E867" s="304">
        <v>1025</v>
      </c>
      <c r="F867" s="297">
        <f t="shared" si="40"/>
        <v>512.5</v>
      </c>
      <c r="G867" s="297">
        <f t="shared" si="41"/>
        <v>512.5</v>
      </c>
    </row>
    <row r="868" s="278" customFormat="1" ht="15" spans="1:7">
      <c r="A868" s="301" t="s">
        <v>1543</v>
      </c>
      <c r="B868" s="328" t="s">
        <v>1544</v>
      </c>
      <c r="C868" s="303"/>
      <c r="D868" s="303"/>
      <c r="E868" s="304"/>
      <c r="F868" s="297" t="str">
        <f t="shared" si="40"/>
        <v/>
      </c>
      <c r="G868" s="297" t="str">
        <f t="shared" si="41"/>
        <v/>
      </c>
    </row>
    <row r="869" s="278" customFormat="1" ht="15" spans="1:7">
      <c r="A869" s="301" t="s">
        <v>1547</v>
      </c>
      <c r="B869" s="328" t="s">
        <v>1548</v>
      </c>
      <c r="C869" s="303"/>
      <c r="D869" s="303"/>
      <c r="E869" s="304"/>
      <c r="F869" s="297"/>
      <c r="G869" s="297"/>
    </row>
    <row r="870" s="278" customFormat="1" ht="15" spans="1:7">
      <c r="A870" s="301" t="s">
        <v>1545</v>
      </c>
      <c r="B870" s="328" t="s">
        <v>1546</v>
      </c>
      <c r="C870" s="303"/>
      <c r="D870" s="303"/>
      <c r="E870" s="304"/>
      <c r="F870" s="297" t="str">
        <f t="shared" ref="F870:F909" si="42">IF(C870=0,"",ROUND(E870/C870*100,1))</f>
        <v/>
      </c>
      <c r="G870" s="297" t="str">
        <f t="shared" ref="G870:G909" si="43">IF(D870=0,"",ROUND(E870/D870*100,1))</f>
        <v/>
      </c>
    </row>
    <row r="871" s="278" customFormat="1" ht="15" spans="1:7">
      <c r="A871" s="301" t="s">
        <v>1549</v>
      </c>
      <c r="B871" s="328" t="s">
        <v>1550</v>
      </c>
      <c r="C871" s="303">
        <v>89</v>
      </c>
      <c r="D871" s="303">
        <v>89</v>
      </c>
      <c r="E871" s="304">
        <v>244</v>
      </c>
      <c r="F871" s="297">
        <f t="shared" si="42"/>
        <v>274.2</v>
      </c>
      <c r="G871" s="297">
        <f t="shared" si="43"/>
        <v>274.2</v>
      </c>
    </row>
    <row r="872" s="278" customFormat="1" ht="14.25" spans="1:7">
      <c r="A872" s="298" t="s">
        <v>1551</v>
      </c>
      <c r="B872" s="327" t="s">
        <v>1552</v>
      </c>
      <c r="C872" s="300">
        <f>SUM(C873:C899)</f>
        <v>19709</v>
      </c>
      <c r="D872" s="300">
        <f>SUM(D873:D899)</f>
        <v>15109</v>
      </c>
      <c r="E872" s="300">
        <f>SUM(E873:E899)</f>
        <v>10945</v>
      </c>
      <c r="F872" s="297">
        <f t="shared" si="42"/>
        <v>55.5</v>
      </c>
      <c r="G872" s="297">
        <f t="shared" si="43"/>
        <v>72.4</v>
      </c>
    </row>
    <row r="873" s="278" customFormat="1" ht="15" spans="1:7">
      <c r="A873" s="301" t="s">
        <v>1553</v>
      </c>
      <c r="B873" s="328" t="s">
        <v>33</v>
      </c>
      <c r="C873" s="303">
        <v>2256</v>
      </c>
      <c r="D873" s="303">
        <v>2056</v>
      </c>
      <c r="E873" s="304">
        <v>945</v>
      </c>
      <c r="F873" s="297">
        <f t="shared" si="42"/>
        <v>41.9</v>
      </c>
      <c r="G873" s="297">
        <f t="shared" si="43"/>
        <v>46</v>
      </c>
    </row>
    <row r="874" s="278" customFormat="1" ht="15" spans="1:7">
      <c r="A874" s="301" t="s">
        <v>1554</v>
      </c>
      <c r="B874" s="328" t="s">
        <v>35</v>
      </c>
      <c r="C874" s="303">
        <v>130</v>
      </c>
      <c r="D874" s="303">
        <v>130</v>
      </c>
      <c r="E874" s="304"/>
      <c r="F874" s="297">
        <f t="shared" si="42"/>
        <v>0</v>
      </c>
      <c r="G874" s="297">
        <f t="shared" si="43"/>
        <v>0</v>
      </c>
    </row>
    <row r="875" s="278" customFormat="1" ht="15" spans="1:7">
      <c r="A875" s="301" t="s">
        <v>1555</v>
      </c>
      <c r="B875" s="328" t="s">
        <v>37</v>
      </c>
      <c r="C875" s="303">
        <v>30</v>
      </c>
      <c r="D875" s="303">
        <v>30</v>
      </c>
      <c r="E875" s="304"/>
      <c r="F875" s="297">
        <f t="shared" si="42"/>
        <v>0</v>
      </c>
      <c r="G875" s="297">
        <f t="shared" si="43"/>
        <v>0</v>
      </c>
    </row>
    <row r="876" s="278" customFormat="1" ht="15" spans="1:7">
      <c r="A876" s="301" t="s">
        <v>1556</v>
      </c>
      <c r="B876" s="328" t="s">
        <v>1557</v>
      </c>
      <c r="C876" s="303">
        <v>2632</v>
      </c>
      <c r="D876" s="303">
        <v>2032</v>
      </c>
      <c r="E876" s="304"/>
      <c r="F876" s="297">
        <f t="shared" si="42"/>
        <v>0</v>
      </c>
      <c r="G876" s="297">
        <f t="shared" si="43"/>
        <v>0</v>
      </c>
    </row>
    <row r="877" s="278" customFormat="1" ht="15" spans="1:7">
      <c r="A877" s="301" t="s">
        <v>1558</v>
      </c>
      <c r="B877" s="328" t="s">
        <v>1559</v>
      </c>
      <c r="C877" s="303">
        <v>98</v>
      </c>
      <c r="D877" s="303">
        <v>98</v>
      </c>
      <c r="E877" s="304"/>
      <c r="F877" s="297">
        <f t="shared" si="42"/>
        <v>0</v>
      </c>
      <c r="G877" s="297">
        <f t="shared" si="43"/>
        <v>0</v>
      </c>
    </row>
    <row r="878" s="278" customFormat="1" ht="15" spans="1:7">
      <c r="A878" s="301" t="s">
        <v>1560</v>
      </c>
      <c r="B878" s="328" t="s">
        <v>1561</v>
      </c>
      <c r="C878" s="303">
        <v>2152</v>
      </c>
      <c r="D878" s="303">
        <v>1152</v>
      </c>
      <c r="E878" s="304">
        <v>107</v>
      </c>
      <c r="F878" s="297">
        <f t="shared" si="42"/>
        <v>5</v>
      </c>
      <c r="G878" s="297">
        <f t="shared" si="43"/>
        <v>9.3</v>
      </c>
    </row>
    <row r="879" s="278" customFormat="1" ht="15" spans="1:7">
      <c r="A879" s="301" t="s">
        <v>1562</v>
      </c>
      <c r="B879" s="328" t="s">
        <v>1563</v>
      </c>
      <c r="C879" s="303"/>
      <c r="D879" s="303"/>
      <c r="E879" s="304"/>
      <c r="F879" s="297" t="str">
        <f t="shared" si="42"/>
        <v/>
      </c>
      <c r="G879" s="297" t="str">
        <f t="shared" si="43"/>
        <v/>
      </c>
    </row>
    <row r="880" s="278" customFormat="1" ht="15" spans="1:7">
      <c r="A880" s="301" t="s">
        <v>1564</v>
      </c>
      <c r="B880" s="328" t="s">
        <v>1565</v>
      </c>
      <c r="C880" s="303">
        <v>60</v>
      </c>
      <c r="D880" s="303">
        <v>60</v>
      </c>
      <c r="E880" s="304"/>
      <c r="F880" s="297">
        <f t="shared" si="42"/>
        <v>0</v>
      </c>
      <c r="G880" s="297">
        <f t="shared" si="43"/>
        <v>0</v>
      </c>
    </row>
    <row r="881" s="278" customFormat="1" ht="15" spans="1:7">
      <c r="A881" s="301" t="s">
        <v>1566</v>
      </c>
      <c r="B881" s="328" t="s">
        <v>1567</v>
      </c>
      <c r="C881" s="303">
        <v>20</v>
      </c>
      <c r="D881" s="303">
        <v>20</v>
      </c>
      <c r="E881" s="304"/>
      <c r="F881" s="297">
        <f t="shared" si="42"/>
        <v>0</v>
      </c>
      <c r="G881" s="297">
        <f t="shared" si="43"/>
        <v>0</v>
      </c>
    </row>
    <row r="882" s="278" customFormat="1" ht="15" spans="1:7">
      <c r="A882" s="301" t="s">
        <v>1568</v>
      </c>
      <c r="B882" s="328" t="s">
        <v>1569</v>
      </c>
      <c r="C882" s="303">
        <v>1211</v>
      </c>
      <c r="D882" s="303">
        <v>1011</v>
      </c>
      <c r="E882" s="304">
        <v>120</v>
      </c>
      <c r="F882" s="297">
        <f t="shared" si="42"/>
        <v>9.9</v>
      </c>
      <c r="G882" s="297">
        <f t="shared" si="43"/>
        <v>11.9</v>
      </c>
    </row>
    <row r="883" s="278" customFormat="1" ht="15" spans="1:7">
      <c r="A883" s="301" t="s">
        <v>1570</v>
      </c>
      <c r="B883" s="328" t="s">
        <v>1571</v>
      </c>
      <c r="C883" s="303">
        <v>20</v>
      </c>
      <c r="D883" s="303">
        <v>20</v>
      </c>
      <c r="E883" s="304">
        <v>20</v>
      </c>
      <c r="F883" s="297">
        <f t="shared" si="42"/>
        <v>100</v>
      </c>
      <c r="G883" s="297">
        <f t="shared" si="43"/>
        <v>100</v>
      </c>
    </row>
    <row r="884" s="278" customFormat="1" ht="15" spans="1:7">
      <c r="A884" s="301" t="s">
        <v>1572</v>
      </c>
      <c r="B884" s="328" t="s">
        <v>1573</v>
      </c>
      <c r="C884" s="303"/>
      <c r="D884" s="303"/>
      <c r="E884" s="304"/>
      <c r="F884" s="297" t="str">
        <f t="shared" si="42"/>
        <v/>
      </c>
      <c r="G884" s="297" t="str">
        <f t="shared" si="43"/>
        <v/>
      </c>
    </row>
    <row r="885" s="278" customFormat="1" ht="15" spans="1:7">
      <c r="A885" s="301" t="s">
        <v>1574</v>
      </c>
      <c r="B885" s="328" t="s">
        <v>1575</v>
      </c>
      <c r="C885" s="303"/>
      <c r="D885" s="303"/>
      <c r="E885" s="304"/>
      <c r="F885" s="297" t="str">
        <f t="shared" si="42"/>
        <v/>
      </c>
      <c r="G885" s="297" t="str">
        <f t="shared" si="43"/>
        <v/>
      </c>
    </row>
    <row r="886" s="278" customFormat="1" ht="15" spans="1:7">
      <c r="A886" s="301" t="s">
        <v>1576</v>
      </c>
      <c r="B886" s="328" t="s">
        <v>1577</v>
      </c>
      <c r="C886" s="303">
        <v>600</v>
      </c>
      <c r="D886" s="303">
        <v>600</v>
      </c>
      <c r="E886" s="304">
        <v>855</v>
      </c>
      <c r="F886" s="297">
        <f t="shared" si="42"/>
        <v>142.5</v>
      </c>
      <c r="G886" s="297">
        <f t="shared" si="43"/>
        <v>142.5</v>
      </c>
    </row>
    <row r="887" s="278" customFormat="1" ht="15" spans="1:7">
      <c r="A887" s="301" t="s">
        <v>1578</v>
      </c>
      <c r="B887" s="328" t="s">
        <v>1579</v>
      </c>
      <c r="C887" s="303">
        <v>20</v>
      </c>
      <c r="D887" s="303">
        <v>20</v>
      </c>
      <c r="E887" s="304">
        <v>30</v>
      </c>
      <c r="F887" s="297">
        <f t="shared" si="42"/>
        <v>150</v>
      </c>
      <c r="G887" s="297">
        <f t="shared" si="43"/>
        <v>150</v>
      </c>
    </row>
    <row r="888" s="278" customFormat="1" ht="15" spans="1:7">
      <c r="A888" s="301" t="s">
        <v>1580</v>
      </c>
      <c r="B888" s="328" t="s">
        <v>1581</v>
      </c>
      <c r="C888" s="303">
        <v>3586</v>
      </c>
      <c r="D888" s="303">
        <v>3086</v>
      </c>
      <c r="E888" s="304">
        <v>356</v>
      </c>
      <c r="F888" s="297">
        <f t="shared" si="42"/>
        <v>9.9</v>
      </c>
      <c r="G888" s="297">
        <f t="shared" si="43"/>
        <v>11.5</v>
      </c>
    </row>
    <row r="889" s="278" customFormat="1" ht="15" spans="1:7">
      <c r="A889" s="301" t="s">
        <v>1582</v>
      </c>
      <c r="B889" s="328" t="s">
        <v>1583</v>
      </c>
      <c r="C889" s="303"/>
      <c r="D889" s="303"/>
      <c r="E889" s="304"/>
      <c r="F889" s="297" t="str">
        <f t="shared" si="42"/>
        <v/>
      </c>
      <c r="G889" s="297" t="str">
        <f t="shared" si="43"/>
        <v/>
      </c>
    </row>
    <row r="890" s="278" customFormat="1" ht="15" spans="1:7">
      <c r="A890" s="301" t="s">
        <v>1584</v>
      </c>
      <c r="B890" s="328" t="s">
        <v>1585</v>
      </c>
      <c r="C890" s="303"/>
      <c r="D890" s="303"/>
      <c r="E890" s="304"/>
      <c r="F890" s="297" t="str">
        <f t="shared" si="42"/>
        <v/>
      </c>
      <c r="G890" s="297" t="str">
        <f t="shared" si="43"/>
        <v/>
      </c>
    </row>
    <row r="891" s="278" customFormat="1" ht="15" spans="1:7">
      <c r="A891" s="301" t="s">
        <v>1586</v>
      </c>
      <c r="B891" s="328" t="s">
        <v>1587</v>
      </c>
      <c r="C891" s="303">
        <v>1500</v>
      </c>
      <c r="D891" s="303">
        <v>1200</v>
      </c>
      <c r="E891" s="304">
        <v>6085</v>
      </c>
      <c r="F891" s="297">
        <f t="shared" si="42"/>
        <v>405.7</v>
      </c>
      <c r="G891" s="297">
        <f t="shared" si="43"/>
        <v>507.1</v>
      </c>
    </row>
    <row r="892" s="278" customFormat="1" ht="15" spans="1:7">
      <c r="A892" s="301" t="s">
        <v>1588</v>
      </c>
      <c r="B892" s="328" t="s">
        <v>1589</v>
      </c>
      <c r="C892" s="303">
        <v>2963</v>
      </c>
      <c r="D892" s="303">
        <v>2163</v>
      </c>
      <c r="E892" s="304">
        <v>232</v>
      </c>
      <c r="F892" s="297">
        <f t="shared" si="42"/>
        <v>7.8</v>
      </c>
      <c r="G892" s="297">
        <f t="shared" si="43"/>
        <v>10.7</v>
      </c>
    </row>
    <row r="893" s="278" customFormat="1" ht="15" spans="1:7">
      <c r="A893" s="301" t="s">
        <v>1590</v>
      </c>
      <c r="B893" s="328" t="s">
        <v>1591</v>
      </c>
      <c r="C893" s="303">
        <v>65</v>
      </c>
      <c r="D893" s="303">
        <v>65</v>
      </c>
      <c r="E893" s="304"/>
      <c r="F893" s="297">
        <f t="shared" si="42"/>
        <v>0</v>
      </c>
      <c r="G893" s="297">
        <f t="shared" si="43"/>
        <v>0</v>
      </c>
    </row>
    <row r="894" s="278" customFormat="1" ht="15" spans="1:7">
      <c r="A894" s="301" t="s">
        <v>1592</v>
      </c>
      <c r="B894" s="328" t="s">
        <v>1536</v>
      </c>
      <c r="C894" s="303">
        <v>60</v>
      </c>
      <c r="D894" s="303">
        <v>60</v>
      </c>
      <c r="E894" s="304"/>
      <c r="F894" s="297">
        <f t="shared" si="42"/>
        <v>0</v>
      </c>
      <c r="G894" s="297">
        <f t="shared" si="43"/>
        <v>0</v>
      </c>
    </row>
    <row r="895" s="278" customFormat="1" ht="15" spans="1:7">
      <c r="A895" s="301" t="s">
        <v>1593</v>
      </c>
      <c r="B895" s="328" t="s">
        <v>1594</v>
      </c>
      <c r="C895" s="303"/>
      <c r="D895" s="303"/>
      <c r="E895" s="304"/>
      <c r="F895" s="297" t="str">
        <f t="shared" si="42"/>
        <v/>
      </c>
      <c r="G895" s="297" t="str">
        <f t="shared" si="43"/>
        <v/>
      </c>
    </row>
    <row r="896" s="278" customFormat="1" ht="15" spans="1:7">
      <c r="A896" s="301" t="s">
        <v>1595</v>
      </c>
      <c r="B896" s="328" t="s">
        <v>1596</v>
      </c>
      <c r="C896" s="303">
        <v>40</v>
      </c>
      <c r="D896" s="303">
        <v>40</v>
      </c>
      <c r="E896" s="304">
        <v>100</v>
      </c>
      <c r="F896" s="297">
        <f t="shared" si="42"/>
        <v>250</v>
      </c>
      <c r="G896" s="297">
        <f t="shared" si="43"/>
        <v>250</v>
      </c>
    </row>
    <row r="897" s="278" customFormat="1" ht="15" spans="1:7">
      <c r="A897" s="301" t="s">
        <v>1597</v>
      </c>
      <c r="B897" s="328" t="s">
        <v>1598</v>
      </c>
      <c r="C897" s="303"/>
      <c r="D897" s="303"/>
      <c r="E897" s="304"/>
      <c r="F897" s="297" t="str">
        <f t="shared" si="42"/>
        <v/>
      </c>
      <c r="G897" s="297" t="str">
        <f t="shared" si="43"/>
        <v/>
      </c>
    </row>
    <row r="898" s="278" customFormat="1" ht="15" spans="1:7">
      <c r="A898" s="301" t="s">
        <v>1599</v>
      </c>
      <c r="B898" s="328" t="s">
        <v>1600</v>
      </c>
      <c r="C898" s="303"/>
      <c r="D898" s="303"/>
      <c r="E898" s="304"/>
      <c r="F898" s="297" t="str">
        <f t="shared" si="42"/>
        <v/>
      </c>
      <c r="G898" s="297" t="str">
        <f t="shared" si="43"/>
        <v/>
      </c>
    </row>
    <row r="899" s="278" customFormat="1" ht="15" spans="1:7">
      <c r="A899" s="301" t="s">
        <v>1601</v>
      </c>
      <c r="B899" s="328" t="s">
        <v>1602</v>
      </c>
      <c r="C899" s="303">
        <v>2266</v>
      </c>
      <c r="D899" s="303">
        <v>1266</v>
      </c>
      <c r="E899" s="304">
        <v>2095</v>
      </c>
      <c r="F899" s="297">
        <f t="shared" si="42"/>
        <v>92.5</v>
      </c>
      <c r="G899" s="297">
        <f t="shared" si="43"/>
        <v>165.5</v>
      </c>
    </row>
    <row r="900" s="278" customFormat="1" ht="14.25" spans="1:7">
      <c r="A900" s="298" t="s">
        <v>1603</v>
      </c>
      <c r="B900" s="327" t="s">
        <v>1604</v>
      </c>
      <c r="C900" s="300">
        <f>SUM(C901:C910)</f>
        <v>8645</v>
      </c>
      <c r="D900" s="300">
        <f>SUM(D901:D910)</f>
        <v>7445</v>
      </c>
      <c r="E900" s="300">
        <f>SUM(E904:E910)</f>
        <v>9593</v>
      </c>
      <c r="F900" s="297">
        <f t="shared" si="42"/>
        <v>111</v>
      </c>
      <c r="G900" s="297">
        <f t="shared" si="43"/>
        <v>128.9</v>
      </c>
    </row>
    <row r="901" s="278" customFormat="1" ht="14.25" spans="1:7">
      <c r="A901" s="301" t="s">
        <v>1605</v>
      </c>
      <c r="B901" s="328" t="s">
        <v>33</v>
      </c>
      <c r="C901" s="303">
        <v>330</v>
      </c>
      <c r="D901" s="303">
        <v>330</v>
      </c>
      <c r="E901" s="301"/>
      <c r="F901" s="297">
        <f t="shared" si="42"/>
        <v>0</v>
      </c>
      <c r="G901" s="297">
        <f t="shared" si="43"/>
        <v>0</v>
      </c>
    </row>
    <row r="902" s="278" customFormat="1" ht="14.25" spans="1:7">
      <c r="A902" s="301" t="s">
        <v>1606</v>
      </c>
      <c r="B902" s="328" t="s">
        <v>35</v>
      </c>
      <c r="C902" s="303">
        <v>110</v>
      </c>
      <c r="D902" s="303">
        <v>110</v>
      </c>
      <c r="E902" s="301"/>
      <c r="F902" s="297">
        <f t="shared" si="42"/>
        <v>0</v>
      </c>
      <c r="G902" s="297">
        <f t="shared" si="43"/>
        <v>0</v>
      </c>
    </row>
    <row r="903" s="278" customFormat="1" ht="14.25" spans="1:7">
      <c r="A903" s="301" t="s">
        <v>1607</v>
      </c>
      <c r="B903" s="328" t="s">
        <v>37</v>
      </c>
      <c r="C903" s="303">
        <v>20</v>
      </c>
      <c r="D903" s="303">
        <v>20</v>
      </c>
      <c r="E903" s="301"/>
      <c r="F903" s="297">
        <f t="shared" si="42"/>
        <v>0</v>
      </c>
      <c r="G903" s="297">
        <f t="shared" si="43"/>
        <v>0</v>
      </c>
    </row>
    <row r="904" s="278" customFormat="1" ht="15" spans="1:7">
      <c r="A904" s="301" t="s">
        <v>1608</v>
      </c>
      <c r="B904" s="328" t="s">
        <v>1609</v>
      </c>
      <c r="C904" s="303">
        <v>880</v>
      </c>
      <c r="D904" s="303">
        <v>880</v>
      </c>
      <c r="E904" s="304">
        <v>396</v>
      </c>
      <c r="F904" s="297">
        <f t="shared" si="42"/>
        <v>45</v>
      </c>
      <c r="G904" s="297">
        <f t="shared" si="43"/>
        <v>45</v>
      </c>
    </row>
    <row r="905" s="278" customFormat="1" ht="15" spans="1:7">
      <c r="A905" s="301" t="s">
        <v>1610</v>
      </c>
      <c r="B905" s="328" t="s">
        <v>1611</v>
      </c>
      <c r="C905" s="303">
        <v>330</v>
      </c>
      <c r="D905" s="303">
        <v>330</v>
      </c>
      <c r="E905" s="304">
        <v>3197</v>
      </c>
      <c r="F905" s="297">
        <f t="shared" si="42"/>
        <v>968.8</v>
      </c>
      <c r="G905" s="297">
        <f t="shared" si="43"/>
        <v>968.8</v>
      </c>
    </row>
    <row r="906" s="278" customFormat="1" ht="15" spans="1:7">
      <c r="A906" s="301" t="s">
        <v>1612</v>
      </c>
      <c r="B906" s="328" t="s">
        <v>1613</v>
      </c>
      <c r="C906" s="303"/>
      <c r="D906" s="303"/>
      <c r="E906" s="304"/>
      <c r="F906" s="297" t="str">
        <f t="shared" si="42"/>
        <v/>
      </c>
      <c r="G906" s="297" t="str">
        <f t="shared" si="43"/>
        <v/>
      </c>
    </row>
    <row r="907" s="278" customFormat="1" ht="15" spans="1:7">
      <c r="A907" s="301" t="s">
        <v>1614</v>
      </c>
      <c r="B907" s="328" t="s">
        <v>1615</v>
      </c>
      <c r="C907" s="303">
        <v>50</v>
      </c>
      <c r="D907" s="303">
        <v>50</v>
      </c>
      <c r="E907" s="304"/>
      <c r="F907" s="297">
        <f t="shared" si="42"/>
        <v>0</v>
      </c>
      <c r="G907" s="297">
        <f t="shared" si="43"/>
        <v>0</v>
      </c>
    </row>
    <row r="908" s="278" customFormat="1" ht="15" spans="1:7">
      <c r="A908" s="301" t="s">
        <v>1616</v>
      </c>
      <c r="B908" s="328" t="s">
        <v>1617</v>
      </c>
      <c r="C908" s="303"/>
      <c r="D908" s="303"/>
      <c r="E908" s="304"/>
      <c r="F908" s="297" t="str">
        <f t="shared" si="42"/>
        <v/>
      </c>
      <c r="G908" s="297" t="str">
        <f t="shared" si="43"/>
        <v/>
      </c>
    </row>
    <row r="909" s="278" customFormat="1" ht="15" spans="1:7">
      <c r="A909" s="301" t="s">
        <v>1618</v>
      </c>
      <c r="B909" s="328" t="s">
        <v>51</v>
      </c>
      <c r="C909" s="303">
        <v>433</v>
      </c>
      <c r="D909" s="303">
        <v>433</v>
      </c>
      <c r="E909" s="304"/>
      <c r="F909" s="297">
        <f t="shared" si="42"/>
        <v>0</v>
      </c>
      <c r="G909" s="297">
        <f t="shared" si="43"/>
        <v>0</v>
      </c>
    </row>
    <row r="910" s="278" customFormat="1" ht="15" spans="1:7">
      <c r="A910" s="301" t="s">
        <v>1619</v>
      </c>
      <c r="B910" s="328" t="s">
        <v>1620</v>
      </c>
      <c r="C910" s="303">
        <v>6492</v>
      </c>
      <c r="D910" s="303">
        <v>5292</v>
      </c>
      <c r="E910" s="304">
        <v>6000</v>
      </c>
      <c r="F910" s="297">
        <f t="shared" ref="F910:F938" si="44">IF(C910=0,"",ROUND(E910/C910*100,1))</f>
        <v>92.4</v>
      </c>
      <c r="G910" s="297">
        <f t="shared" ref="G910:G938" si="45">IF(D910=0,"",ROUND(E910/D910*100,1))</f>
        <v>113.4</v>
      </c>
    </row>
    <row r="911" s="278" customFormat="1" ht="14.25" spans="1:7">
      <c r="A911" s="298" t="s">
        <v>1621</v>
      </c>
      <c r="B911" s="327" t="s">
        <v>1622</v>
      </c>
      <c r="C911" s="300">
        <f>SUM(C912:C917)</f>
        <v>9289</v>
      </c>
      <c r="D911" s="300">
        <f>SUM(D912:D917)</f>
        <v>9039</v>
      </c>
      <c r="E911" s="300">
        <f>SUM(E912:E917)</f>
        <v>9268</v>
      </c>
      <c r="F911" s="297">
        <f t="shared" si="44"/>
        <v>99.8</v>
      </c>
      <c r="G911" s="297">
        <f t="shared" si="45"/>
        <v>102.5</v>
      </c>
    </row>
    <row r="912" s="278" customFormat="1" ht="15" spans="1:7">
      <c r="A912" s="301" t="s">
        <v>1623</v>
      </c>
      <c r="B912" s="328" t="s">
        <v>1624</v>
      </c>
      <c r="C912" s="303">
        <v>769</v>
      </c>
      <c r="D912" s="303">
        <v>769</v>
      </c>
      <c r="E912" s="304">
        <v>2300</v>
      </c>
      <c r="F912" s="297">
        <f t="shared" si="44"/>
        <v>299.1</v>
      </c>
      <c r="G912" s="297">
        <f t="shared" si="45"/>
        <v>299.1</v>
      </c>
    </row>
    <row r="913" s="278" customFormat="1" ht="15" spans="1:7">
      <c r="A913" s="301" t="s">
        <v>1625</v>
      </c>
      <c r="B913" s="328" t="s">
        <v>1626</v>
      </c>
      <c r="C913" s="303"/>
      <c r="D913" s="303"/>
      <c r="E913" s="304"/>
      <c r="F913" s="297" t="str">
        <f t="shared" si="44"/>
        <v/>
      </c>
      <c r="G913" s="297" t="str">
        <f t="shared" si="45"/>
        <v/>
      </c>
    </row>
    <row r="914" s="278" customFormat="1" ht="15" spans="1:7">
      <c r="A914" s="301" t="s">
        <v>1627</v>
      </c>
      <c r="B914" s="328" t="s">
        <v>1628</v>
      </c>
      <c r="C914" s="303">
        <v>5582</v>
      </c>
      <c r="D914" s="303">
        <v>5582</v>
      </c>
      <c r="E914" s="304">
        <v>6582</v>
      </c>
      <c r="F914" s="297">
        <f t="shared" si="44"/>
        <v>117.9</v>
      </c>
      <c r="G914" s="297">
        <f t="shared" si="45"/>
        <v>117.9</v>
      </c>
    </row>
    <row r="915" s="278" customFormat="1" ht="15" spans="1:7">
      <c r="A915" s="301" t="s">
        <v>1629</v>
      </c>
      <c r="B915" s="328" t="s">
        <v>1630</v>
      </c>
      <c r="C915" s="303">
        <v>2688</v>
      </c>
      <c r="D915" s="303">
        <v>2688</v>
      </c>
      <c r="E915" s="304"/>
      <c r="F915" s="297">
        <f t="shared" si="44"/>
        <v>0</v>
      </c>
      <c r="G915" s="297">
        <f t="shared" si="45"/>
        <v>0</v>
      </c>
    </row>
    <row r="916" s="278" customFormat="1" ht="15" spans="1:7">
      <c r="A916" s="301" t="s">
        <v>1631</v>
      </c>
      <c r="B916" s="328" t="s">
        <v>1632</v>
      </c>
      <c r="C916" s="303"/>
      <c r="D916" s="303"/>
      <c r="E916" s="304"/>
      <c r="F916" s="297" t="str">
        <f t="shared" si="44"/>
        <v/>
      </c>
      <c r="G916" s="297" t="str">
        <f t="shared" si="45"/>
        <v/>
      </c>
    </row>
    <row r="917" s="278" customFormat="1" ht="15" spans="1:7">
      <c r="A917" s="301" t="s">
        <v>1633</v>
      </c>
      <c r="B917" s="328" t="s">
        <v>1634</v>
      </c>
      <c r="C917" s="303">
        <v>250</v>
      </c>
      <c r="D917" s="303"/>
      <c r="E917" s="304">
        <v>386</v>
      </c>
      <c r="F917" s="297">
        <f t="shared" si="44"/>
        <v>154.4</v>
      </c>
      <c r="G917" s="297" t="str">
        <f t="shared" si="45"/>
        <v/>
      </c>
    </row>
    <row r="918" s="278" customFormat="1" ht="14.25" spans="1:7">
      <c r="A918" s="298" t="s">
        <v>1635</v>
      </c>
      <c r="B918" s="327" t="s">
        <v>1636</v>
      </c>
      <c r="C918" s="300">
        <f>SUM(C919:C923)</f>
        <v>1553</v>
      </c>
      <c r="D918" s="300">
        <f>SUM(D919:D923)</f>
        <v>1553</v>
      </c>
      <c r="E918" s="300">
        <f>SUM(E919:E923)</f>
        <v>714</v>
      </c>
      <c r="F918" s="297">
        <f t="shared" si="44"/>
        <v>46</v>
      </c>
      <c r="G918" s="297">
        <f t="shared" si="45"/>
        <v>46</v>
      </c>
    </row>
    <row r="919" s="278" customFormat="1" ht="15" spans="1:7">
      <c r="A919" s="301" t="s">
        <v>1637</v>
      </c>
      <c r="B919" s="328" t="s">
        <v>1638</v>
      </c>
      <c r="C919" s="303"/>
      <c r="D919" s="303"/>
      <c r="E919" s="304"/>
      <c r="F919" s="297" t="str">
        <f t="shared" si="44"/>
        <v/>
      </c>
      <c r="G919" s="297" t="str">
        <f t="shared" si="45"/>
        <v/>
      </c>
    </row>
    <row r="920" s="278" customFormat="1" ht="15" spans="1:7">
      <c r="A920" s="301" t="s">
        <v>1639</v>
      </c>
      <c r="B920" s="328" t="s">
        <v>1640</v>
      </c>
      <c r="C920" s="303">
        <v>1260</v>
      </c>
      <c r="D920" s="303">
        <v>1260</v>
      </c>
      <c r="E920" s="304">
        <v>646</v>
      </c>
      <c r="F920" s="297">
        <f t="shared" si="44"/>
        <v>51.3</v>
      </c>
      <c r="G920" s="297">
        <f t="shared" si="45"/>
        <v>51.3</v>
      </c>
    </row>
    <row r="921" s="278" customFormat="1" ht="15" spans="1:7">
      <c r="A921" s="301" t="s">
        <v>1641</v>
      </c>
      <c r="B921" s="328" t="s">
        <v>1642</v>
      </c>
      <c r="C921" s="303">
        <v>220</v>
      </c>
      <c r="D921" s="303">
        <v>220</v>
      </c>
      <c r="E921" s="304"/>
      <c r="F921" s="297">
        <f t="shared" si="44"/>
        <v>0</v>
      </c>
      <c r="G921" s="297">
        <f t="shared" si="45"/>
        <v>0</v>
      </c>
    </row>
    <row r="922" s="278" customFormat="1" ht="15" spans="1:7">
      <c r="A922" s="301" t="s">
        <v>1643</v>
      </c>
      <c r="B922" s="328" t="s">
        <v>1644</v>
      </c>
      <c r="C922" s="303"/>
      <c r="D922" s="303"/>
      <c r="E922" s="304"/>
      <c r="F922" s="297" t="str">
        <f t="shared" si="44"/>
        <v/>
      </c>
      <c r="G922" s="297" t="str">
        <f t="shared" si="45"/>
        <v/>
      </c>
    </row>
    <row r="923" s="278" customFormat="1" ht="15" spans="1:7">
      <c r="A923" s="301" t="s">
        <v>1645</v>
      </c>
      <c r="B923" s="328" t="s">
        <v>1646</v>
      </c>
      <c r="C923" s="303">
        <v>73</v>
      </c>
      <c r="D923" s="303">
        <v>73</v>
      </c>
      <c r="E923" s="304">
        <v>68</v>
      </c>
      <c r="F923" s="297">
        <f t="shared" si="44"/>
        <v>93.2</v>
      </c>
      <c r="G923" s="297">
        <f t="shared" si="45"/>
        <v>93.2</v>
      </c>
    </row>
    <row r="924" s="278" customFormat="1" ht="14.25" spans="1:7">
      <c r="A924" s="298" t="s">
        <v>1647</v>
      </c>
      <c r="B924" s="327" t="s">
        <v>1648</v>
      </c>
      <c r="C924" s="300">
        <f>SUM(C925:C926)</f>
        <v>389</v>
      </c>
      <c r="D924" s="300">
        <f>SUM(D925:D926)</f>
        <v>0</v>
      </c>
      <c r="E924" s="300">
        <f>SUM(E925:E926)</f>
        <v>0</v>
      </c>
      <c r="F924" s="297">
        <f t="shared" si="44"/>
        <v>0</v>
      </c>
      <c r="G924" s="297" t="str">
        <f t="shared" si="45"/>
        <v/>
      </c>
    </row>
    <row r="925" s="278" customFormat="1" ht="15" spans="1:7">
      <c r="A925" s="301" t="s">
        <v>1649</v>
      </c>
      <c r="B925" s="328" t="s">
        <v>1650</v>
      </c>
      <c r="C925" s="303"/>
      <c r="D925" s="303"/>
      <c r="E925" s="304"/>
      <c r="F925" s="297" t="str">
        <f t="shared" si="44"/>
        <v/>
      </c>
      <c r="G925" s="297" t="str">
        <f t="shared" si="45"/>
        <v/>
      </c>
    </row>
    <row r="926" s="278" customFormat="1" ht="15" spans="1:7">
      <c r="A926" s="301" t="s">
        <v>1651</v>
      </c>
      <c r="B926" s="328" t="s">
        <v>1652</v>
      </c>
      <c r="C926" s="303">
        <v>389</v>
      </c>
      <c r="D926" s="303"/>
      <c r="E926" s="304"/>
      <c r="F926" s="297">
        <f t="shared" si="44"/>
        <v>0</v>
      </c>
      <c r="G926" s="297" t="str">
        <f t="shared" si="45"/>
        <v/>
      </c>
    </row>
    <row r="927" s="278" customFormat="1" ht="14.25" spans="1:7">
      <c r="A927" s="298" t="s">
        <v>1653</v>
      </c>
      <c r="B927" s="327" t="s">
        <v>1654</v>
      </c>
      <c r="C927" s="300"/>
      <c r="D927" s="300"/>
      <c r="E927" s="300">
        <f>SUM(E928:E929)</f>
        <v>0</v>
      </c>
      <c r="F927" s="297" t="str">
        <f t="shared" si="44"/>
        <v/>
      </c>
      <c r="G927" s="297" t="str">
        <f t="shared" si="45"/>
        <v/>
      </c>
    </row>
    <row r="928" s="278" customFormat="1" ht="15" spans="1:7">
      <c r="A928" s="301" t="s">
        <v>1655</v>
      </c>
      <c r="B928" s="328" t="s">
        <v>1656</v>
      </c>
      <c r="C928" s="303"/>
      <c r="D928" s="303"/>
      <c r="E928" s="304"/>
      <c r="F928" s="297" t="str">
        <f t="shared" si="44"/>
        <v/>
      </c>
      <c r="G928" s="297" t="str">
        <f t="shared" si="45"/>
        <v/>
      </c>
    </row>
    <row r="929" s="278" customFormat="1" ht="15" spans="1:7">
      <c r="A929" s="301" t="s">
        <v>1657</v>
      </c>
      <c r="B929" s="328" t="s">
        <v>1658</v>
      </c>
      <c r="C929" s="303"/>
      <c r="D929" s="303"/>
      <c r="E929" s="304"/>
      <c r="F929" s="297" t="str">
        <f t="shared" si="44"/>
        <v/>
      </c>
      <c r="G929" s="297" t="str">
        <f t="shared" si="45"/>
        <v/>
      </c>
    </row>
    <row r="930" s="278" customFormat="1" ht="14.25" spans="1:7">
      <c r="A930" s="295" t="s">
        <v>1659</v>
      </c>
      <c r="B930" s="329" t="s">
        <v>1660</v>
      </c>
      <c r="C930" s="324">
        <f>C931+C952+C962+C972+C979+C984</f>
        <v>7578</v>
      </c>
      <c r="D930" s="324">
        <f>D931+D952+D962+D972+D979+D984</f>
        <v>7661</v>
      </c>
      <c r="E930" s="324">
        <f>SUM(E931,E952,E962,E972,E979,E984)</f>
        <v>10755</v>
      </c>
      <c r="F930" s="297">
        <f t="shared" si="44"/>
        <v>141.9</v>
      </c>
      <c r="G930" s="297">
        <f t="shared" si="45"/>
        <v>140.4</v>
      </c>
    </row>
    <row r="931" s="278" customFormat="1" ht="14.25" spans="1:7">
      <c r="A931" s="298" t="s">
        <v>1661</v>
      </c>
      <c r="B931" s="327" t="s">
        <v>1662</v>
      </c>
      <c r="C931" s="300">
        <f>SUM(C932:C951)</f>
        <v>7578</v>
      </c>
      <c r="D931" s="300">
        <f>SUM(D932:D951)</f>
        <v>7661</v>
      </c>
      <c r="E931" s="300">
        <f>SUM(E932:E951)</f>
        <v>9770</v>
      </c>
      <c r="F931" s="297">
        <f t="shared" si="44"/>
        <v>128.9</v>
      </c>
      <c r="G931" s="297">
        <f t="shared" si="45"/>
        <v>127.5</v>
      </c>
    </row>
    <row r="932" s="278" customFormat="1" ht="15" spans="1:7">
      <c r="A932" s="301" t="s">
        <v>1663</v>
      </c>
      <c r="B932" s="328" t="s">
        <v>33</v>
      </c>
      <c r="C932" s="303">
        <v>162</v>
      </c>
      <c r="D932" s="303">
        <v>245</v>
      </c>
      <c r="E932" s="304">
        <v>220</v>
      </c>
      <c r="F932" s="297">
        <f t="shared" si="44"/>
        <v>135.8</v>
      </c>
      <c r="G932" s="297">
        <f t="shared" si="45"/>
        <v>89.8</v>
      </c>
    </row>
    <row r="933" s="278" customFormat="1" ht="15" spans="1:7">
      <c r="A933" s="301" t="s">
        <v>1664</v>
      </c>
      <c r="B933" s="328" t="s">
        <v>35</v>
      </c>
      <c r="C933" s="303">
        <v>42</v>
      </c>
      <c r="D933" s="303">
        <v>42</v>
      </c>
      <c r="E933" s="304">
        <v>110</v>
      </c>
      <c r="F933" s="297">
        <f t="shared" si="44"/>
        <v>261.9</v>
      </c>
      <c r="G933" s="297">
        <f t="shared" si="45"/>
        <v>261.9</v>
      </c>
    </row>
    <row r="934" s="278" customFormat="1" ht="15" spans="1:7">
      <c r="A934" s="301" t="s">
        <v>1665</v>
      </c>
      <c r="B934" s="328" t="s">
        <v>37</v>
      </c>
      <c r="C934" s="303">
        <v>89</v>
      </c>
      <c r="D934" s="303">
        <v>89</v>
      </c>
      <c r="E934" s="304">
        <v>132</v>
      </c>
      <c r="F934" s="297">
        <f t="shared" si="44"/>
        <v>148.3</v>
      </c>
      <c r="G934" s="297">
        <f t="shared" si="45"/>
        <v>148.3</v>
      </c>
    </row>
    <row r="935" s="278" customFormat="1" ht="15" spans="1:7">
      <c r="A935" s="301" t="s">
        <v>1666</v>
      </c>
      <c r="B935" s="328" t="s">
        <v>1667</v>
      </c>
      <c r="C935" s="303">
        <v>1689</v>
      </c>
      <c r="D935" s="303">
        <v>1689</v>
      </c>
      <c r="E935" s="304">
        <v>2000</v>
      </c>
      <c r="F935" s="297">
        <f t="shared" si="44"/>
        <v>118.4</v>
      </c>
      <c r="G935" s="297">
        <f t="shared" si="45"/>
        <v>118.4</v>
      </c>
    </row>
    <row r="936" s="278" customFormat="1" ht="15" spans="1:7">
      <c r="A936" s="301" t="s">
        <v>1668</v>
      </c>
      <c r="B936" s="328" t="s">
        <v>1669</v>
      </c>
      <c r="C936" s="303">
        <v>2250</v>
      </c>
      <c r="D936" s="303">
        <v>2250</v>
      </c>
      <c r="E936" s="304">
        <v>2200</v>
      </c>
      <c r="F936" s="297">
        <f t="shared" si="44"/>
        <v>97.8</v>
      </c>
      <c r="G936" s="297">
        <f t="shared" si="45"/>
        <v>97.8</v>
      </c>
    </row>
    <row r="937" s="278" customFormat="1" ht="15" spans="1:7">
      <c r="A937" s="301" t="s">
        <v>1670</v>
      </c>
      <c r="B937" s="328" t="s">
        <v>1671</v>
      </c>
      <c r="C937" s="303"/>
      <c r="D937" s="303"/>
      <c r="E937" s="304"/>
      <c r="F937" s="297" t="str">
        <f t="shared" si="44"/>
        <v/>
      </c>
      <c r="G937" s="297" t="str">
        <f t="shared" si="45"/>
        <v/>
      </c>
    </row>
    <row r="938" s="278" customFormat="1" ht="15" spans="1:7">
      <c r="A938" s="301" t="s">
        <v>1672</v>
      </c>
      <c r="B938" s="328" t="s">
        <v>1673</v>
      </c>
      <c r="C938" s="303"/>
      <c r="D938" s="303"/>
      <c r="E938" s="304"/>
      <c r="F938" s="297" t="str">
        <f t="shared" si="44"/>
        <v/>
      </c>
      <c r="G938" s="297" t="str">
        <f t="shared" si="45"/>
        <v/>
      </c>
    </row>
    <row r="939" s="278" customFormat="1" ht="15" spans="1:7">
      <c r="A939" s="301" t="s">
        <v>1674</v>
      </c>
      <c r="B939" s="328" t="s">
        <v>1675</v>
      </c>
      <c r="C939" s="303">
        <v>1788</v>
      </c>
      <c r="D939" s="303">
        <v>1788</v>
      </c>
      <c r="E939" s="304">
        <v>3500</v>
      </c>
      <c r="F939" s="297">
        <f t="shared" ref="F939:F972" si="46">IF(C939=0,"",ROUND(E939/C939*100,1))</f>
        <v>195.7</v>
      </c>
      <c r="G939" s="297">
        <f t="shared" ref="G939:G972" si="47">IF(D939=0,"",ROUND(E939/D939*100,1))</f>
        <v>195.7</v>
      </c>
    </row>
    <row r="940" s="278" customFormat="1" ht="15" spans="1:7">
      <c r="A940" s="301" t="s">
        <v>1676</v>
      </c>
      <c r="B940" s="328" t="s">
        <v>1677</v>
      </c>
      <c r="C940" s="303"/>
      <c r="D940" s="303"/>
      <c r="E940" s="304"/>
      <c r="F940" s="297" t="str">
        <f t="shared" si="46"/>
        <v/>
      </c>
      <c r="G940" s="297" t="str">
        <f t="shared" si="47"/>
        <v/>
      </c>
    </row>
    <row r="941" s="278" customFormat="1" ht="15" spans="1:7">
      <c r="A941" s="301" t="s">
        <v>1678</v>
      </c>
      <c r="B941" s="328" t="s">
        <v>1679</v>
      </c>
      <c r="C941" s="303"/>
      <c r="D941" s="303"/>
      <c r="E941" s="304"/>
      <c r="F941" s="297" t="str">
        <f t="shared" si="46"/>
        <v/>
      </c>
      <c r="G941" s="297" t="str">
        <f t="shared" si="47"/>
        <v/>
      </c>
    </row>
    <row r="942" s="278" customFormat="1" ht="15" spans="1:7">
      <c r="A942" s="301" t="s">
        <v>1680</v>
      </c>
      <c r="B942" s="328" t="s">
        <v>1681</v>
      </c>
      <c r="C942" s="303"/>
      <c r="D942" s="303"/>
      <c r="E942" s="304"/>
      <c r="F942" s="297" t="str">
        <f t="shared" si="46"/>
        <v/>
      </c>
      <c r="G942" s="297" t="str">
        <f t="shared" si="47"/>
        <v/>
      </c>
    </row>
    <row r="943" s="278" customFormat="1" ht="15" spans="1:7">
      <c r="A943" s="301" t="s">
        <v>1682</v>
      </c>
      <c r="B943" s="328" t="s">
        <v>1683</v>
      </c>
      <c r="C943" s="303"/>
      <c r="D943" s="303"/>
      <c r="E943" s="304"/>
      <c r="F943" s="297" t="str">
        <f t="shared" si="46"/>
        <v/>
      </c>
      <c r="G943" s="297" t="str">
        <f t="shared" si="47"/>
        <v/>
      </c>
    </row>
    <row r="944" s="278" customFormat="1" ht="15" spans="1:7">
      <c r="A944" s="301" t="s">
        <v>1684</v>
      </c>
      <c r="B944" s="328" t="s">
        <v>1685</v>
      </c>
      <c r="C944" s="303"/>
      <c r="D944" s="303"/>
      <c r="E944" s="304"/>
      <c r="F944" s="297" t="str">
        <f t="shared" si="46"/>
        <v/>
      </c>
      <c r="G944" s="297" t="str">
        <f t="shared" si="47"/>
        <v/>
      </c>
    </row>
    <row r="945" s="278" customFormat="1" ht="15" spans="1:7">
      <c r="A945" s="301" t="s">
        <v>1686</v>
      </c>
      <c r="B945" s="328" t="s">
        <v>1687</v>
      </c>
      <c r="C945" s="303"/>
      <c r="D945" s="303"/>
      <c r="E945" s="304"/>
      <c r="F945" s="297" t="str">
        <f t="shared" si="46"/>
        <v/>
      </c>
      <c r="G945" s="297" t="str">
        <f t="shared" si="47"/>
        <v/>
      </c>
    </row>
    <row r="946" s="278" customFormat="1" ht="15" spans="1:7">
      <c r="A946" s="301" t="s">
        <v>1688</v>
      </c>
      <c r="B946" s="328" t="s">
        <v>1689</v>
      </c>
      <c r="C946" s="303"/>
      <c r="D946" s="303"/>
      <c r="E946" s="304"/>
      <c r="F946" s="297" t="str">
        <f t="shared" si="46"/>
        <v/>
      </c>
      <c r="G946" s="297" t="str">
        <f t="shared" si="47"/>
        <v/>
      </c>
    </row>
    <row r="947" s="278" customFormat="1" ht="15" spans="1:7">
      <c r="A947" s="301" t="s">
        <v>1690</v>
      </c>
      <c r="B947" s="328" t="s">
        <v>1691</v>
      </c>
      <c r="C947" s="303"/>
      <c r="D947" s="303"/>
      <c r="E947" s="304">
        <v>50</v>
      </c>
      <c r="F947" s="297" t="str">
        <f t="shared" si="46"/>
        <v/>
      </c>
      <c r="G947" s="297" t="str">
        <f t="shared" si="47"/>
        <v/>
      </c>
    </row>
    <row r="948" s="278" customFormat="1" ht="15" spans="1:7">
      <c r="A948" s="301" t="s">
        <v>1692</v>
      </c>
      <c r="B948" s="328" t="s">
        <v>1693</v>
      </c>
      <c r="C948" s="303"/>
      <c r="D948" s="303"/>
      <c r="E948" s="304"/>
      <c r="F948" s="297" t="str">
        <f t="shared" si="46"/>
        <v/>
      </c>
      <c r="G948" s="297" t="str">
        <f t="shared" si="47"/>
        <v/>
      </c>
    </row>
    <row r="949" s="278" customFormat="1" ht="15" spans="1:7">
      <c r="A949" s="301" t="s">
        <v>1694</v>
      </c>
      <c r="B949" s="328" t="s">
        <v>1695</v>
      </c>
      <c r="C949" s="303"/>
      <c r="D949" s="303"/>
      <c r="E949" s="304"/>
      <c r="F949" s="297" t="str">
        <f t="shared" si="46"/>
        <v/>
      </c>
      <c r="G949" s="297" t="str">
        <f t="shared" si="47"/>
        <v/>
      </c>
    </row>
    <row r="950" s="278" customFormat="1" ht="15" spans="1:7">
      <c r="A950" s="301" t="s">
        <v>1696</v>
      </c>
      <c r="B950" s="328" t="s">
        <v>1697</v>
      </c>
      <c r="C950" s="303"/>
      <c r="D950" s="303"/>
      <c r="E950" s="304"/>
      <c r="F950" s="297" t="str">
        <f t="shared" si="46"/>
        <v/>
      </c>
      <c r="G950" s="297" t="str">
        <f t="shared" si="47"/>
        <v/>
      </c>
    </row>
    <row r="951" s="278" customFormat="1" ht="15" spans="1:7">
      <c r="A951" s="301" t="s">
        <v>1698</v>
      </c>
      <c r="B951" s="328" t="s">
        <v>1699</v>
      </c>
      <c r="C951" s="303">
        <v>1558</v>
      </c>
      <c r="D951" s="303">
        <v>1558</v>
      </c>
      <c r="E951" s="304">
        <v>1558</v>
      </c>
      <c r="F951" s="297">
        <f t="shared" si="46"/>
        <v>100</v>
      </c>
      <c r="G951" s="297">
        <f t="shared" si="47"/>
        <v>100</v>
      </c>
    </row>
    <row r="952" s="278" customFormat="1" ht="14.25" spans="1:7">
      <c r="A952" s="298" t="s">
        <v>1700</v>
      </c>
      <c r="B952" s="327" t="s">
        <v>1701</v>
      </c>
      <c r="C952" s="300">
        <f>SUM(C953:C961)</f>
        <v>0</v>
      </c>
      <c r="D952" s="300">
        <f>SUM(D953:D961)</f>
        <v>0</v>
      </c>
      <c r="E952" s="300"/>
      <c r="F952" s="297" t="str">
        <f t="shared" si="46"/>
        <v/>
      </c>
      <c r="G952" s="297" t="str">
        <f t="shared" si="47"/>
        <v/>
      </c>
    </row>
    <row r="953" s="278" customFormat="1" ht="14.25" spans="1:7">
      <c r="A953" s="301" t="s">
        <v>1702</v>
      </c>
      <c r="B953" s="328" t="s">
        <v>33</v>
      </c>
      <c r="C953" s="303"/>
      <c r="D953" s="303"/>
      <c r="E953" s="303"/>
      <c r="F953" s="297" t="str">
        <f t="shared" si="46"/>
        <v/>
      </c>
      <c r="G953" s="297" t="str">
        <f t="shared" si="47"/>
        <v/>
      </c>
    </row>
    <row r="954" s="278" customFormat="1" ht="14.25" spans="1:7">
      <c r="A954" s="301" t="s">
        <v>1703</v>
      </c>
      <c r="B954" s="328" t="s">
        <v>35</v>
      </c>
      <c r="C954" s="303"/>
      <c r="D954" s="303"/>
      <c r="E954" s="303"/>
      <c r="F954" s="297" t="str">
        <f t="shared" si="46"/>
        <v/>
      </c>
      <c r="G954" s="297" t="str">
        <f t="shared" si="47"/>
        <v/>
      </c>
    </row>
    <row r="955" s="278" customFormat="1" ht="14.25" spans="1:7">
      <c r="A955" s="301" t="s">
        <v>1704</v>
      </c>
      <c r="B955" s="328" t="s">
        <v>37</v>
      </c>
      <c r="C955" s="303"/>
      <c r="D955" s="303"/>
      <c r="E955" s="303"/>
      <c r="F955" s="297" t="str">
        <f t="shared" si="46"/>
        <v/>
      </c>
      <c r="G955" s="297" t="str">
        <f t="shared" si="47"/>
        <v/>
      </c>
    </row>
    <row r="956" s="278" customFormat="1" ht="14.25" spans="1:7">
      <c r="A956" s="301" t="s">
        <v>1705</v>
      </c>
      <c r="B956" s="328" t="s">
        <v>1706</v>
      </c>
      <c r="C956" s="303"/>
      <c r="D956" s="303"/>
      <c r="E956" s="303"/>
      <c r="F956" s="297" t="str">
        <f t="shared" si="46"/>
        <v/>
      </c>
      <c r="G956" s="297" t="str">
        <f t="shared" si="47"/>
        <v/>
      </c>
    </row>
    <row r="957" s="278" customFormat="1" ht="14.25" spans="1:7">
      <c r="A957" s="301" t="s">
        <v>1707</v>
      </c>
      <c r="B957" s="328" t="s">
        <v>1708</v>
      </c>
      <c r="C957" s="303"/>
      <c r="D957" s="303"/>
      <c r="E957" s="303"/>
      <c r="F957" s="297" t="str">
        <f t="shared" si="46"/>
        <v/>
      </c>
      <c r="G957" s="297" t="str">
        <f t="shared" si="47"/>
        <v/>
      </c>
    </row>
    <row r="958" s="278" customFormat="1" ht="14.25" spans="1:7">
      <c r="A958" s="301" t="s">
        <v>1709</v>
      </c>
      <c r="B958" s="328" t="s">
        <v>1710</v>
      </c>
      <c r="C958" s="303"/>
      <c r="D958" s="303"/>
      <c r="E958" s="303"/>
      <c r="F958" s="297" t="str">
        <f t="shared" si="46"/>
        <v/>
      </c>
      <c r="G958" s="297" t="str">
        <f t="shared" si="47"/>
        <v/>
      </c>
    </row>
    <row r="959" s="278" customFormat="1" ht="14.25" spans="1:7">
      <c r="A959" s="301" t="s">
        <v>1711</v>
      </c>
      <c r="B959" s="328" t="s">
        <v>1712</v>
      </c>
      <c r="C959" s="303"/>
      <c r="D959" s="303"/>
      <c r="E959" s="303"/>
      <c r="F959" s="297" t="str">
        <f t="shared" si="46"/>
        <v/>
      </c>
      <c r="G959" s="297" t="str">
        <f t="shared" si="47"/>
        <v/>
      </c>
    </row>
    <row r="960" s="278" customFormat="1" ht="14.25" spans="1:7">
      <c r="A960" s="301" t="s">
        <v>1713</v>
      </c>
      <c r="B960" s="328" t="s">
        <v>1714</v>
      </c>
      <c r="C960" s="303"/>
      <c r="D960" s="303"/>
      <c r="E960" s="303"/>
      <c r="F960" s="297" t="str">
        <f t="shared" si="46"/>
        <v/>
      </c>
      <c r="G960" s="297" t="str">
        <f t="shared" si="47"/>
        <v/>
      </c>
    </row>
    <row r="961" s="278" customFormat="1" ht="14.25" spans="1:7">
      <c r="A961" s="301" t="s">
        <v>1715</v>
      </c>
      <c r="B961" s="328" t="s">
        <v>1716</v>
      </c>
      <c r="C961" s="303"/>
      <c r="D961" s="303"/>
      <c r="E961" s="303"/>
      <c r="F961" s="297" t="str">
        <f t="shared" si="46"/>
        <v/>
      </c>
      <c r="G961" s="297" t="str">
        <f t="shared" si="47"/>
        <v/>
      </c>
    </row>
    <row r="962" s="278" customFormat="1" ht="14.25" spans="1:7">
      <c r="A962" s="298" t="s">
        <v>1717</v>
      </c>
      <c r="B962" s="327" t="s">
        <v>1718</v>
      </c>
      <c r="C962" s="300">
        <f>SUM(C963:C971)</f>
        <v>0</v>
      </c>
      <c r="D962" s="300">
        <f>SUM(D963:D971)</f>
        <v>0</v>
      </c>
      <c r="E962" s="300"/>
      <c r="F962" s="297" t="str">
        <f t="shared" si="46"/>
        <v/>
      </c>
      <c r="G962" s="297" t="str">
        <f t="shared" si="47"/>
        <v/>
      </c>
    </row>
    <row r="963" s="278" customFormat="1" ht="14.25" spans="1:7">
      <c r="A963" s="301" t="s">
        <v>1719</v>
      </c>
      <c r="B963" s="328" t="s">
        <v>33</v>
      </c>
      <c r="C963" s="303"/>
      <c r="D963" s="303"/>
      <c r="E963" s="303"/>
      <c r="F963" s="297" t="str">
        <f t="shared" si="46"/>
        <v/>
      </c>
      <c r="G963" s="297" t="str">
        <f t="shared" si="47"/>
        <v/>
      </c>
    </row>
    <row r="964" s="278" customFormat="1" ht="14.25" spans="1:7">
      <c r="A964" s="301" t="s">
        <v>1720</v>
      </c>
      <c r="B964" s="328" t="s">
        <v>35</v>
      </c>
      <c r="C964" s="303"/>
      <c r="D964" s="303"/>
      <c r="E964" s="303"/>
      <c r="F964" s="297" t="str">
        <f t="shared" si="46"/>
        <v/>
      </c>
      <c r="G964" s="297" t="str">
        <f t="shared" si="47"/>
        <v/>
      </c>
    </row>
    <row r="965" s="278" customFormat="1" ht="14.25" spans="1:7">
      <c r="A965" s="301" t="s">
        <v>1721</v>
      </c>
      <c r="B965" s="328" t="s">
        <v>37</v>
      </c>
      <c r="C965" s="303"/>
      <c r="D965" s="303"/>
      <c r="E965" s="303"/>
      <c r="F965" s="297" t="str">
        <f t="shared" si="46"/>
        <v/>
      </c>
      <c r="G965" s="297" t="str">
        <f t="shared" si="47"/>
        <v/>
      </c>
    </row>
    <row r="966" s="278" customFormat="1" ht="14.25" spans="1:7">
      <c r="A966" s="301" t="s">
        <v>1722</v>
      </c>
      <c r="B966" s="328" t="s">
        <v>1723</v>
      </c>
      <c r="C966" s="303"/>
      <c r="D966" s="303"/>
      <c r="E966" s="303"/>
      <c r="F966" s="297" t="str">
        <f t="shared" si="46"/>
        <v/>
      </c>
      <c r="G966" s="297" t="str">
        <f t="shared" si="47"/>
        <v/>
      </c>
    </row>
    <row r="967" s="278" customFormat="1" ht="14.25" spans="1:7">
      <c r="A967" s="301" t="s">
        <v>1724</v>
      </c>
      <c r="B967" s="328" t="s">
        <v>1725</v>
      </c>
      <c r="C967" s="303"/>
      <c r="D967" s="303"/>
      <c r="E967" s="303"/>
      <c r="F967" s="297" t="str">
        <f t="shared" si="46"/>
        <v/>
      </c>
      <c r="G967" s="297" t="str">
        <f t="shared" si="47"/>
        <v/>
      </c>
    </row>
    <row r="968" s="278" customFormat="1" ht="14.25" spans="1:7">
      <c r="A968" s="301" t="s">
        <v>1726</v>
      </c>
      <c r="B968" s="328" t="s">
        <v>1727</v>
      </c>
      <c r="C968" s="303"/>
      <c r="D968" s="303"/>
      <c r="E968" s="303"/>
      <c r="F968" s="297" t="str">
        <f t="shared" si="46"/>
        <v/>
      </c>
      <c r="G968" s="297" t="str">
        <f t="shared" si="47"/>
        <v/>
      </c>
    </row>
    <row r="969" s="278" customFormat="1" ht="14.25" spans="1:7">
      <c r="A969" s="301" t="s">
        <v>1728</v>
      </c>
      <c r="B969" s="328" t="s">
        <v>1729</v>
      </c>
      <c r="C969" s="303"/>
      <c r="D969" s="303"/>
      <c r="E969" s="303"/>
      <c r="F969" s="297" t="str">
        <f t="shared" si="46"/>
        <v/>
      </c>
      <c r="G969" s="297" t="str">
        <f t="shared" si="47"/>
        <v/>
      </c>
    </row>
    <row r="970" s="278" customFormat="1" ht="14.25" spans="1:7">
      <c r="A970" s="301" t="s">
        <v>1730</v>
      </c>
      <c r="B970" s="328" t="s">
        <v>1731</v>
      </c>
      <c r="C970" s="303"/>
      <c r="D970" s="303"/>
      <c r="E970" s="303"/>
      <c r="F970" s="297" t="str">
        <f t="shared" si="46"/>
        <v/>
      </c>
      <c r="G970" s="297" t="str">
        <f t="shared" si="47"/>
        <v/>
      </c>
    </row>
    <row r="971" s="278" customFormat="1" ht="14.25" spans="1:7">
      <c r="A971" s="301" t="s">
        <v>1732</v>
      </c>
      <c r="B971" s="328" t="s">
        <v>1733</v>
      </c>
      <c r="C971" s="303"/>
      <c r="D971" s="303"/>
      <c r="E971" s="303"/>
      <c r="F971" s="297" t="str">
        <f t="shared" si="46"/>
        <v/>
      </c>
      <c r="G971" s="297" t="str">
        <f t="shared" si="47"/>
        <v/>
      </c>
    </row>
    <row r="972" s="278" customFormat="1" ht="14.25" spans="1:7">
      <c r="A972" s="298" t="s">
        <v>1734</v>
      </c>
      <c r="B972" s="327" t="s">
        <v>1735</v>
      </c>
      <c r="C972" s="300">
        <f>SUM(C973:C978)</f>
        <v>0</v>
      </c>
      <c r="D972" s="300">
        <f>SUM(D973:D978)</f>
        <v>0</v>
      </c>
      <c r="E972" s="300"/>
      <c r="F972" s="297" t="str">
        <f t="shared" si="46"/>
        <v/>
      </c>
      <c r="G972" s="297" t="str">
        <f t="shared" si="47"/>
        <v/>
      </c>
    </row>
    <row r="973" s="278" customFormat="1" ht="14.25" spans="1:7">
      <c r="A973" s="301" t="s">
        <v>1736</v>
      </c>
      <c r="B973" s="328" t="s">
        <v>33</v>
      </c>
      <c r="C973" s="303"/>
      <c r="D973" s="303"/>
      <c r="E973" s="303"/>
      <c r="F973" s="297" t="str">
        <f t="shared" ref="F973:F1036" si="48">IF(C973=0,"",ROUND(E973/C973*100,1))</f>
        <v/>
      </c>
      <c r="G973" s="297" t="str">
        <f t="shared" ref="G973:G1036" si="49">IF(D973=0,"",ROUND(E973/D973*100,1))</f>
        <v/>
      </c>
    </row>
    <row r="974" s="278" customFormat="1" ht="14.25" spans="1:7">
      <c r="A974" s="301" t="s">
        <v>1737</v>
      </c>
      <c r="B974" s="328" t="s">
        <v>35</v>
      </c>
      <c r="C974" s="303"/>
      <c r="D974" s="303"/>
      <c r="E974" s="303"/>
      <c r="F974" s="297" t="str">
        <f t="shared" si="48"/>
        <v/>
      </c>
      <c r="G974" s="297" t="str">
        <f t="shared" si="49"/>
        <v/>
      </c>
    </row>
    <row r="975" s="278" customFormat="1" ht="14.25" spans="1:7">
      <c r="A975" s="301" t="s">
        <v>1738</v>
      </c>
      <c r="B975" s="328" t="s">
        <v>37</v>
      </c>
      <c r="C975" s="303"/>
      <c r="D975" s="303"/>
      <c r="E975" s="303"/>
      <c r="F975" s="297" t="str">
        <f t="shared" si="48"/>
        <v/>
      </c>
      <c r="G975" s="297" t="str">
        <f t="shared" si="49"/>
        <v/>
      </c>
    </row>
    <row r="976" s="278" customFormat="1" ht="14.25" spans="1:7">
      <c r="A976" s="301" t="s">
        <v>1739</v>
      </c>
      <c r="B976" s="328" t="s">
        <v>1714</v>
      </c>
      <c r="C976" s="303"/>
      <c r="D976" s="303"/>
      <c r="E976" s="303"/>
      <c r="F976" s="297" t="str">
        <f t="shared" si="48"/>
        <v/>
      </c>
      <c r="G976" s="297" t="str">
        <f t="shared" si="49"/>
        <v/>
      </c>
    </row>
    <row r="977" s="278" customFormat="1" ht="14.25" spans="1:7">
      <c r="A977" s="301" t="s">
        <v>1740</v>
      </c>
      <c r="B977" s="328" t="s">
        <v>1741</v>
      </c>
      <c r="C977" s="303"/>
      <c r="D977" s="303"/>
      <c r="E977" s="303"/>
      <c r="F977" s="297" t="str">
        <f t="shared" si="48"/>
        <v/>
      </c>
      <c r="G977" s="297" t="str">
        <f t="shared" si="49"/>
        <v/>
      </c>
    </row>
    <row r="978" s="278" customFormat="1" ht="14.25" spans="1:7">
      <c r="A978" s="301" t="s">
        <v>1742</v>
      </c>
      <c r="B978" s="328" t="s">
        <v>1743</v>
      </c>
      <c r="C978" s="303"/>
      <c r="D978" s="303"/>
      <c r="E978" s="303"/>
      <c r="F978" s="297" t="str">
        <f t="shared" si="48"/>
        <v/>
      </c>
      <c r="G978" s="297" t="str">
        <f t="shared" si="49"/>
        <v/>
      </c>
    </row>
    <row r="979" s="278" customFormat="1" ht="14.25" spans="1:7">
      <c r="A979" s="298" t="s">
        <v>1744</v>
      </c>
      <c r="B979" s="327" t="s">
        <v>1745</v>
      </c>
      <c r="C979" s="300">
        <f>SUM(C980:C983)</f>
        <v>0</v>
      </c>
      <c r="D979" s="300">
        <f>SUM(D980:D983)</f>
        <v>0</v>
      </c>
      <c r="E979" s="300"/>
      <c r="F979" s="297" t="str">
        <f t="shared" si="48"/>
        <v/>
      </c>
      <c r="G979" s="297" t="str">
        <f t="shared" si="49"/>
        <v/>
      </c>
    </row>
    <row r="980" s="278" customFormat="1" ht="14.25" spans="1:7">
      <c r="A980" s="301" t="s">
        <v>1746</v>
      </c>
      <c r="B980" s="328" t="s">
        <v>1747</v>
      </c>
      <c r="C980" s="303"/>
      <c r="D980" s="303"/>
      <c r="E980" s="303"/>
      <c r="F980" s="297" t="str">
        <f t="shared" si="48"/>
        <v/>
      </c>
      <c r="G980" s="297" t="str">
        <f t="shared" si="49"/>
        <v/>
      </c>
    </row>
    <row r="981" s="278" customFormat="1" ht="14.25" spans="1:7">
      <c r="A981" s="301" t="s">
        <v>1748</v>
      </c>
      <c r="B981" s="328" t="s">
        <v>1749</v>
      </c>
      <c r="C981" s="303"/>
      <c r="D981" s="303"/>
      <c r="E981" s="303"/>
      <c r="F981" s="297" t="str">
        <f t="shared" si="48"/>
        <v/>
      </c>
      <c r="G981" s="297" t="str">
        <f t="shared" si="49"/>
        <v/>
      </c>
    </row>
    <row r="982" s="278" customFormat="1" ht="14.25" spans="1:7">
      <c r="A982" s="301" t="s">
        <v>1750</v>
      </c>
      <c r="B982" s="328" t="s">
        <v>1751</v>
      </c>
      <c r="C982" s="303"/>
      <c r="D982" s="303"/>
      <c r="E982" s="303"/>
      <c r="F982" s="297" t="str">
        <f t="shared" si="48"/>
        <v/>
      </c>
      <c r="G982" s="297" t="str">
        <f t="shared" si="49"/>
        <v/>
      </c>
    </row>
    <row r="983" s="278" customFormat="1" ht="14.25" spans="1:7">
      <c r="A983" s="301" t="s">
        <v>1752</v>
      </c>
      <c r="B983" s="328" t="s">
        <v>1753</v>
      </c>
      <c r="C983" s="303"/>
      <c r="D983" s="303"/>
      <c r="E983" s="303"/>
      <c r="F983" s="297" t="str">
        <f t="shared" si="48"/>
        <v/>
      </c>
      <c r="G983" s="297" t="str">
        <f t="shared" si="49"/>
        <v/>
      </c>
    </row>
    <row r="984" s="278" customFormat="1" ht="14.25" spans="1:7">
      <c r="A984" s="298" t="s">
        <v>1754</v>
      </c>
      <c r="B984" s="327" t="s">
        <v>1755</v>
      </c>
      <c r="C984" s="300">
        <f>SUM(C985:C986)</f>
        <v>0</v>
      </c>
      <c r="D984" s="300">
        <f>SUM(D985:D986)</f>
        <v>0</v>
      </c>
      <c r="E984" s="300">
        <f>SUM(E985:E986)</f>
        <v>985</v>
      </c>
      <c r="F984" s="297" t="str">
        <f t="shared" si="48"/>
        <v/>
      </c>
      <c r="G984" s="297" t="str">
        <f t="shared" si="49"/>
        <v/>
      </c>
    </row>
    <row r="985" s="278" customFormat="1" ht="15" spans="1:7">
      <c r="A985" s="301" t="s">
        <v>1756</v>
      </c>
      <c r="B985" s="328" t="s">
        <v>1757</v>
      </c>
      <c r="C985" s="303"/>
      <c r="D985" s="303"/>
      <c r="E985" s="304"/>
      <c r="F985" s="297" t="str">
        <f t="shared" si="48"/>
        <v/>
      </c>
      <c r="G985" s="297" t="str">
        <f t="shared" si="49"/>
        <v/>
      </c>
    </row>
    <row r="986" s="278" customFormat="1" ht="15" spans="1:7">
      <c r="A986" s="301" t="s">
        <v>1758</v>
      </c>
      <c r="B986" s="328" t="s">
        <v>1759</v>
      </c>
      <c r="C986" s="303"/>
      <c r="D986" s="303"/>
      <c r="E986" s="304">
        <v>985</v>
      </c>
      <c r="F986" s="297" t="str">
        <f t="shared" si="48"/>
        <v/>
      </c>
      <c r="G986" s="297" t="str">
        <f t="shared" si="49"/>
        <v/>
      </c>
    </row>
    <row r="987" s="278" customFormat="1" ht="14.25" spans="1:7">
      <c r="A987" s="295" t="s">
        <v>1760</v>
      </c>
      <c r="B987" s="329" t="s">
        <v>1761</v>
      </c>
      <c r="C987" s="324">
        <f>C988+C998+C1014+C1019+C1030+C1037+C1045</f>
        <v>954</v>
      </c>
      <c r="D987" s="324">
        <f>D988+D998+D1014+D1019+D1030+D1037+D1045</f>
        <v>1279</v>
      </c>
      <c r="E987" s="324">
        <f>SUM(E988,E998,E1014,E1019,E1030,E1037,E1045)</f>
        <v>932</v>
      </c>
      <c r="F987" s="297">
        <f t="shared" si="48"/>
        <v>97.7</v>
      </c>
      <c r="G987" s="297">
        <f t="shared" si="49"/>
        <v>72.9</v>
      </c>
    </row>
    <row r="988" s="278" customFormat="1" ht="14.25" spans="1:7">
      <c r="A988" s="298" t="s">
        <v>1762</v>
      </c>
      <c r="B988" s="327" t="s">
        <v>1763</v>
      </c>
      <c r="C988" s="300"/>
      <c r="D988" s="300"/>
      <c r="E988" s="300">
        <f>SUM(E989:E997)</f>
        <v>0</v>
      </c>
      <c r="F988" s="297" t="str">
        <f t="shared" si="48"/>
        <v/>
      </c>
      <c r="G988" s="297" t="str">
        <f t="shared" si="49"/>
        <v/>
      </c>
    </row>
    <row r="989" s="278" customFormat="1" ht="15" spans="1:7">
      <c r="A989" s="301" t="s">
        <v>2314</v>
      </c>
      <c r="B989" s="328" t="s">
        <v>33</v>
      </c>
      <c r="C989" s="303"/>
      <c r="D989" s="303"/>
      <c r="E989" s="304"/>
      <c r="F989" s="297" t="str">
        <f t="shared" si="48"/>
        <v/>
      </c>
      <c r="G989" s="297" t="str">
        <f t="shared" si="49"/>
        <v/>
      </c>
    </row>
    <row r="990" s="278" customFormat="1" ht="15" spans="1:7">
      <c r="A990" s="301" t="s">
        <v>2315</v>
      </c>
      <c r="B990" s="328" t="s">
        <v>35</v>
      </c>
      <c r="C990" s="303"/>
      <c r="D990" s="303"/>
      <c r="E990" s="304"/>
      <c r="F990" s="297" t="str">
        <f t="shared" si="48"/>
        <v/>
      </c>
      <c r="G990" s="297" t="str">
        <f t="shared" si="49"/>
        <v/>
      </c>
    </row>
    <row r="991" s="278" customFormat="1" ht="15" spans="1:7">
      <c r="A991" s="301" t="s">
        <v>2316</v>
      </c>
      <c r="B991" s="328" t="s">
        <v>37</v>
      </c>
      <c r="C991" s="303"/>
      <c r="D991" s="303"/>
      <c r="E991" s="304"/>
      <c r="F991" s="297" t="str">
        <f t="shared" si="48"/>
        <v/>
      </c>
      <c r="G991" s="297" t="str">
        <f t="shared" si="49"/>
        <v/>
      </c>
    </row>
    <row r="992" s="278" customFormat="1" ht="15" spans="1:7">
      <c r="A992" s="301" t="s">
        <v>1767</v>
      </c>
      <c r="B992" s="328" t="s">
        <v>1768</v>
      </c>
      <c r="C992" s="303"/>
      <c r="D992" s="303"/>
      <c r="E992" s="304"/>
      <c r="F992" s="297" t="str">
        <f t="shared" si="48"/>
        <v/>
      </c>
      <c r="G992" s="297" t="str">
        <f t="shared" si="49"/>
        <v/>
      </c>
    </row>
    <row r="993" s="278" customFormat="1" ht="15" spans="1:7">
      <c r="A993" s="301" t="s">
        <v>2317</v>
      </c>
      <c r="B993" s="328" t="s">
        <v>2318</v>
      </c>
      <c r="C993" s="303"/>
      <c r="D993" s="303"/>
      <c r="E993" s="304"/>
      <c r="F993" s="297" t="str">
        <f t="shared" si="48"/>
        <v/>
      </c>
      <c r="G993" s="297" t="str">
        <f t="shared" si="49"/>
        <v/>
      </c>
    </row>
    <row r="994" s="278" customFormat="1" ht="15" spans="1:7">
      <c r="A994" s="301" t="s">
        <v>1771</v>
      </c>
      <c r="B994" s="328" t="s">
        <v>1772</v>
      </c>
      <c r="C994" s="303"/>
      <c r="D994" s="303"/>
      <c r="E994" s="304"/>
      <c r="F994" s="297" t="str">
        <f t="shared" si="48"/>
        <v/>
      </c>
      <c r="G994" s="297" t="str">
        <f t="shared" si="49"/>
        <v/>
      </c>
    </row>
    <row r="995" s="278" customFormat="1" ht="15" spans="1:7">
      <c r="A995" s="301" t="s">
        <v>2319</v>
      </c>
      <c r="B995" s="328" t="s">
        <v>2320</v>
      </c>
      <c r="C995" s="303"/>
      <c r="D995" s="303"/>
      <c r="E995" s="304"/>
      <c r="F995" s="297" t="str">
        <f t="shared" si="48"/>
        <v/>
      </c>
      <c r="G995" s="297" t="str">
        <f t="shared" si="49"/>
        <v/>
      </c>
    </row>
    <row r="996" s="278" customFormat="1" ht="15" spans="1:7">
      <c r="A996" s="301" t="s">
        <v>2321</v>
      </c>
      <c r="B996" s="328" t="s">
        <v>2322</v>
      </c>
      <c r="C996" s="303"/>
      <c r="D996" s="303"/>
      <c r="E996" s="304"/>
      <c r="F996" s="297" t="str">
        <f t="shared" si="48"/>
        <v/>
      </c>
      <c r="G996" s="297" t="str">
        <f t="shared" si="49"/>
        <v/>
      </c>
    </row>
    <row r="997" s="278" customFormat="1" ht="15" spans="1:7">
      <c r="A997" s="301" t="s">
        <v>2323</v>
      </c>
      <c r="B997" s="328" t="s">
        <v>2324</v>
      </c>
      <c r="C997" s="303"/>
      <c r="D997" s="303"/>
      <c r="E997" s="304"/>
      <c r="F997" s="297" t="str">
        <f t="shared" si="48"/>
        <v/>
      </c>
      <c r="G997" s="297" t="str">
        <f t="shared" si="49"/>
        <v/>
      </c>
    </row>
    <row r="998" s="278" customFormat="1" ht="14.25" spans="1:7">
      <c r="A998" s="298" t="s">
        <v>1779</v>
      </c>
      <c r="B998" s="327" t="s">
        <v>1780</v>
      </c>
      <c r="C998" s="300"/>
      <c r="D998" s="300">
        <f>SUM(D999:D1013)</f>
        <v>0</v>
      </c>
      <c r="E998" s="300"/>
      <c r="F998" s="297" t="str">
        <f t="shared" si="48"/>
        <v/>
      </c>
      <c r="G998" s="297" t="str">
        <f t="shared" si="49"/>
        <v/>
      </c>
    </row>
    <row r="999" s="278" customFormat="1" ht="14.25" spans="1:7">
      <c r="A999" s="301" t="s">
        <v>1781</v>
      </c>
      <c r="B999" s="328" t="s">
        <v>33</v>
      </c>
      <c r="C999" s="303"/>
      <c r="D999" s="303"/>
      <c r="E999" s="303"/>
      <c r="F999" s="297" t="str">
        <f t="shared" si="48"/>
        <v/>
      </c>
      <c r="G999" s="297" t="str">
        <f t="shared" si="49"/>
        <v/>
      </c>
    </row>
    <row r="1000" s="278" customFormat="1" ht="14.25" spans="1:7">
      <c r="A1000" s="301" t="s">
        <v>1782</v>
      </c>
      <c r="B1000" s="328" t="s">
        <v>35</v>
      </c>
      <c r="C1000" s="303"/>
      <c r="D1000" s="303"/>
      <c r="E1000" s="303"/>
      <c r="F1000" s="297" t="str">
        <f t="shared" si="48"/>
        <v/>
      </c>
      <c r="G1000" s="297" t="str">
        <f t="shared" si="49"/>
        <v/>
      </c>
    </row>
    <row r="1001" s="278" customFormat="1" ht="14.25" spans="1:7">
      <c r="A1001" s="301" t="s">
        <v>1783</v>
      </c>
      <c r="B1001" s="328" t="s">
        <v>37</v>
      </c>
      <c r="C1001" s="303"/>
      <c r="D1001" s="303"/>
      <c r="E1001" s="303"/>
      <c r="F1001" s="297" t="str">
        <f t="shared" si="48"/>
        <v/>
      </c>
      <c r="G1001" s="297" t="str">
        <f t="shared" si="49"/>
        <v/>
      </c>
    </row>
    <row r="1002" s="278" customFormat="1" ht="14.25" spans="1:7">
      <c r="A1002" s="301" t="s">
        <v>1784</v>
      </c>
      <c r="B1002" s="328" t="s">
        <v>1785</v>
      </c>
      <c r="C1002" s="303"/>
      <c r="D1002" s="303"/>
      <c r="E1002" s="303"/>
      <c r="F1002" s="297" t="str">
        <f t="shared" si="48"/>
        <v/>
      </c>
      <c r="G1002" s="297" t="str">
        <f t="shared" si="49"/>
        <v/>
      </c>
    </row>
    <row r="1003" s="278" customFormat="1" ht="14.25" spans="1:7">
      <c r="A1003" s="301" t="s">
        <v>1786</v>
      </c>
      <c r="B1003" s="328" t="s">
        <v>1787</v>
      </c>
      <c r="C1003" s="303"/>
      <c r="D1003" s="303"/>
      <c r="E1003" s="303"/>
      <c r="F1003" s="297" t="str">
        <f t="shared" si="48"/>
        <v/>
      </c>
      <c r="G1003" s="297" t="str">
        <f t="shared" si="49"/>
        <v/>
      </c>
    </row>
    <row r="1004" s="278" customFormat="1" ht="14.25" spans="1:7">
      <c r="A1004" s="301" t="s">
        <v>1788</v>
      </c>
      <c r="B1004" s="328" t="s">
        <v>1789</v>
      </c>
      <c r="C1004" s="303"/>
      <c r="D1004" s="303"/>
      <c r="E1004" s="303"/>
      <c r="F1004" s="297" t="str">
        <f t="shared" si="48"/>
        <v/>
      </c>
      <c r="G1004" s="297" t="str">
        <f t="shared" si="49"/>
        <v/>
      </c>
    </row>
    <row r="1005" s="278" customFormat="1" ht="14.25" spans="1:7">
      <c r="A1005" s="301" t="s">
        <v>1790</v>
      </c>
      <c r="B1005" s="328" t="s">
        <v>1791</v>
      </c>
      <c r="C1005" s="303"/>
      <c r="D1005" s="303"/>
      <c r="E1005" s="303"/>
      <c r="F1005" s="297" t="str">
        <f t="shared" si="48"/>
        <v/>
      </c>
      <c r="G1005" s="297" t="str">
        <f t="shared" si="49"/>
        <v/>
      </c>
    </row>
    <row r="1006" s="278" customFormat="1" ht="14.25" spans="1:7">
      <c r="A1006" s="301" t="s">
        <v>1792</v>
      </c>
      <c r="B1006" s="328" t="s">
        <v>1793</v>
      </c>
      <c r="C1006" s="303"/>
      <c r="D1006" s="303"/>
      <c r="E1006" s="303"/>
      <c r="F1006" s="297" t="str">
        <f t="shared" si="48"/>
        <v/>
      </c>
      <c r="G1006" s="297" t="str">
        <f t="shared" si="49"/>
        <v/>
      </c>
    </row>
    <row r="1007" s="278" customFormat="1" ht="14.25" spans="1:7">
      <c r="A1007" s="301" t="s">
        <v>1794</v>
      </c>
      <c r="B1007" s="328" t="s">
        <v>1795</v>
      </c>
      <c r="C1007" s="303"/>
      <c r="D1007" s="303"/>
      <c r="E1007" s="303"/>
      <c r="F1007" s="297" t="str">
        <f t="shared" si="48"/>
        <v/>
      </c>
      <c r="G1007" s="297" t="str">
        <f t="shared" si="49"/>
        <v/>
      </c>
    </row>
    <row r="1008" s="278" customFormat="1" ht="14.25" spans="1:7">
      <c r="A1008" s="301" t="s">
        <v>1796</v>
      </c>
      <c r="B1008" s="328" t="s">
        <v>1797</v>
      </c>
      <c r="C1008" s="303"/>
      <c r="D1008" s="303"/>
      <c r="E1008" s="303"/>
      <c r="F1008" s="297" t="str">
        <f t="shared" si="48"/>
        <v/>
      </c>
      <c r="G1008" s="297" t="str">
        <f t="shared" si="49"/>
        <v/>
      </c>
    </row>
    <row r="1009" s="278" customFormat="1" ht="14.25" spans="1:7">
      <c r="A1009" s="301" t="s">
        <v>1798</v>
      </c>
      <c r="B1009" s="328" t="s">
        <v>1799</v>
      </c>
      <c r="C1009" s="303"/>
      <c r="D1009" s="303"/>
      <c r="E1009" s="303"/>
      <c r="F1009" s="297" t="str">
        <f t="shared" si="48"/>
        <v/>
      </c>
      <c r="G1009" s="297" t="str">
        <f t="shared" si="49"/>
        <v/>
      </c>
    </row>
    <row r="1010" s="278" customFormat="1" ht="14.25" spans="1:7">
      <c r="A1010" s="301" t="s">
        <v>1800</v>
      </c>
      <c r="B1010" s="328" t="s">
        <v>1801</v>
      </c>
      <c r="C1010" s="303"/>
      <c r="D1010" s="303"/>
      <c r="E1010" s="303"/>
      <c r="F1010" s="297" t="str">
        <f t="shared" si="48"/>
        <v/>
      </c>
      <c r="G1010" s="297" t="str">
        <f t="shared" si="49"/>
        <v/>
      </c>
    </row>
    <row r="1011" s="278" customFormat="1" ht="14.25" spans="1:7">
      <c r="A1011" s="301" t="s">
        <v>1802</v>
      </c>
      <c r="B1011" s="328" t="s">
        <v>1803</v>
      </c>
      <c r="C1011" s="303"/>
      <c r="D1011" s="303"/>
      <c r="E1011" s="303"/>
      <c r="F1011" s="297" t="str">
        <f t="shared" si="48"/>
        <v/>
      </c>
      <c r="G1011" s="297" t="str">
        <f t="shared" si="49"/>
        <v/>
      </c>
    </row>
    <row r="1012" s="278" customFormat="1" ht="14.25" spans="1:7">
      <c r="A1012" s="301" t="s">
        <v>1804</v>
      </c>
      <c r="B1012" s="328" t="s">
        <v>1805</v>
      </c>
      <c r="C1012" s="303"/>
      <c r="D1012" s="303"/>
      <c r="E1012" s="303"/>
      <c r="F1012" s="297" t="str">
        <f t="shared" si="48"/>
        <v/>
      </c>
      <c r="G1012" s="297" t="str">
        <f t="shared" si="49"/>
        <v/>
      </c>
    </row>
    <row r="1013" s="278" customFormat="1" ht="14.25" spans="1:7">
      <c r="A1013" s="301" t="s">
        <v>1806</v>
      </c>
      <c r="B1013" s="328" t="s">
        <v>1807</v>
      </c>
      <c r="C1013" s="303"/>
      <c r="D1013" s="303"/>
      <c r="E1013" s="303"/>
      <c r="F1013" s="297" t="str">
        <f t="shared" si="48"/>
        <v/>
      </c>
      <c r="G1013" s="297" t="str">
        <f t="shared" si="49"/>
        <v/>
      </c>
    </row>
    <row r="1014" s="278" customFormat="1" ht="14.25" spans="1:7">
      <c r="A1014" s="298" t="s">
        <v>1808</v>
      </c>
      <c r="B1014" s="327" t="s">
        <v>1809</v>
      </c>
      <c r="C1014" s="300"/>
      <c r="D1014" s="300">
        <f>SUM(D1015:D1018)</f>
        <v>0</v>
      </c>
      <c r="E1014" s="300"/>
      <c r="F1014" s="297" t="str">
        <f t="shared" si="48"/>
        <v/>
      </c>
      <c r="G1014" s="297" t="str">
        <f t="shared" si="49"/>
        <v/>
      </c>
    </row>
    <row r="1015" s="278" customFormat="1" ht="14.25" spans="1:7">
      <c r="A1015" s="301" t="s">
        <v>1810</v>
      </c>
      <c r="B1015" s="328" t="s">
        <v>33</v>
      </c>
      <c r="C1015" s="303"/>
      <c r="D1015" s="303"/>
      <c r="E1015" s="303"/>
      <c r="F1015" s="297" t="str">
        <f t="shared" si="48"/>
        <v/>
      </c>
      <c r="G1015" s="297" t="str">
        <f t="shared" si="49"/>
        <v/>
      </c>
    </row>
    <row r="1016" s="278" customFormat="1" ht="14.25" spans="1:7">
      <c r="A1016" s="301" t="s">
        <v>1811</v>
      </c>
      <c r="B1016" s="328" t="s">
        <v>35</v>
      </c>
      <c r="C1016" s="303"/>
      <c r="D1016" s="303"/>
      <c r="E1016" s="303"/>
      <c r="F1016" s="297" t="str">
        <f t="shared" si="48"/>
        <v/>
      </c>
      <c r="G1016" s="297" t="str">
        <f t="shared" si="49"/>
        <v/>
      </c>
    </row>
    <row r="1017" s="278" customFormat="1" ht="14.25" spans="1:7">
      <c r="A1017" s="301" t="s">
        <v>1812</v>
      </c>
      <c r="B1017" s="328" t="s">
        <v>37</v>
      </c>
      <c r="C1017" s="303"/>
      <c r="D1017" s="303"/>
      <c r="E1017" s="303"/>
      <c r="F1017" s="297" t="str">
        <f t="shared" si="48"/>
        <v/>
      </c>
      <c r="G1017" s="297" t="str">
        <f t="shared" si="49"/>
        <v/>
      </c>
    </row>
    <row r="1018" s="278" customFormat="1" ht="14.25" spans="1:7">
      <c r="A1018" s="301" t="s">
        <v>1813</v>
      </c>
      <c r="B1018" s="328" t="s">
        <v>1814</v>
      </c>
      <c r="C1018" s="303"/>
      <c r="D1018" s="303"/>
      <c r="E1018" s="303"/>
      <c r="F1018" s="297" t="str">
        <f t="shared" si="48"/>
        <v/>
      </c>
      <c r="G1018" s="297" t="str">
        <f t="shared" si="49"/>
        <v/>
      </c>
    </row>
    <row r="1019" s="278" customFormat="1" ht="14.25" spans="1:7">
      <c r="A1019" s="298" t="s">
        <v>1815</v>
      </c>
      <c r="B1019" s="327" t="s">
        <v>1816</v>
      </c>
      <c r="C1019" s="300">
        <f>SUM(C1020:C1029)</f>
        <v>495</v>
      </c>
      <c r="D1019" s="300">
        <f>SUM(D1020:D1029)</f>
        <v>680</v>
      </c>
      <c r="E1019" s="300">
        <f>SUM(E1020:E1029)</f>
        <v>0</v>
      </c>
      <c r="F1019" s="297">
        <f t="shared" si="48"/>
        <v>0</v>
      </c>
      <c r="G1019" s="297">
        <f t="shared" si="49"/>
        <v>0</v>
      </c>
    </row>
    <row r="1020" s="278" customFormat="1" ht="15" spans="1:7">
      <c r="A1020" s="301" t="s">
        <v>1764</v>
      </c>
      <c r="B1020" s="328" t="s">
        <v>33</v>
      </c>
      <c r="C1020" s="303">
        <v>88</v>
      </c>
      <c r="D1020" s="303">
        <v>148</v>
      </c>
      <c r="E1020" s="304"/>
      <c r="F1020" s="297">
        <f t="shared" si="48"/>
        <v>0</v>
      </c>
      <c r="G1020" s="297">
        <f t="shared" si="49"/>
        <v>0</v>
      </c>
    </row>
    <row r="1021" s="278" customFormat="1" ht="15" spans="1:7">
      <c r="A1021" s="301" t="s">
        <v>1765</v>
      </c>
      <c r="B1021" s="328" t="s">
        <v>35</v>
      </c>
      <c r="C1021" s="303">
        <v>62</v>
      </c>
      <c r="D1021" s="303">
        <v>92</v>
      </c>
      <c r="E1021" s="304"/>
      <c r="F1021" s="297">
        <f t="shared" si="48"/>
        <v>0</v>
      </c>
      <c r="G1021" s="297">
        <f t="shared" si="49"/>
        <v>0</v>
      </c>
    </row>
    <row r="1022" s="278" customFormat="1" ht="15" spans="1:7">
      <c r="A1022" s="301" t="s">
        <v>1766</v>
      </c>
      <c r="B1022" s="328" t="s">
        <v>37</v>
      </c>
      <c r="C1022" s="303"/>
      <c r="D1022" s="303"/>
      <c r="E1022" s="304"/>
      <c r="F1022" s="297" t="str">
        <f t="shared" si="48"/>
        <v/>
      </c>
      <c r="G1022" s="297" t="str">
        <f t="shared" si="49"/>
        <v/>
      </c>
    </row>
    <row r="1023" s="278" customFormat="1" ht="15" spans="1:7">
      <c r="A1023" s="301" t="s">
        <v>1769</v>
      </c>
      <c r="B1023" s="328" t="s">
        <v>1817</v>
      </c>
      <c r="C1023" s="303"/>
      <c r="D1023" s="303"/>
      <c r="E1023" s="304"/>
      <c r="F1023" s="297" t="str">
        <f t="shared" si="48"/>
        <v/>
      </c>
      <c r="G1023" s="297" t="str">
        <f t="shared" si="49"/>
        <v/>
      </c>
    </row>
    <row r="1024" s="278" customFormat="1" ht="15" spans="1:7">
      <c r="A1024" s="301" t="s">
        <v>1773</v>
      </c>
      <c r="B1024" s="328" t="s">
        <v>1818</v>
      </c>
      <c r="C1024" s="303"/>
      <c r="D1024" s="303"/>
      <c r="E1024" s="304"/>
      <c r="F1024" s="297" t="str">
        <f t="shared" si="48"/>
        <v/>
      </c>
      <c r="G1024" s="297" t="str">
        <f t="shared" si="49"/>
        <v/>
      </c>
    </row>
    <row r="1025" s="278" customFormat="1" ht="15" spans="1:7">
      <c r="A1025" s="301" t="s">
        <v>1775</v>
      </c>
      <c r="B1025" s="328" t="s">
        <v>1819</v>
      </c>
      <c r="C1025" s="303"/>
      <c r="D1025" s="303"/>
      <c r="E1025" s="304"/>
      <c r="F1025" s="297" t="str">
        <f t="shared" si="48"/>
        <v/>
      </c>
      <c r="G1025" s="297" t="str">
        <f t="shared" si="49"/>
        <v/>
      </c>
    </row>
    <row r="1026" s="278" customFormat="1" ht="15" spans="1:7">
      <c r="A1026" s="301" t="s">
        <v>1820</v>
      </c>
      <c r="B1026" s="328" t="s">
        <v>1821</v>
      </c>
      <c r="C1026" s="303">
        <v>20</v>
      </c>
      <c r="D1026" s="303">
        <v>20</v>
      </c>
      <c r="E1026" s="304"/>
      <c r="F1026" s="297">
        <f t="shared" si="48"/>
        <v>0</v>
      </c>
      <c r="G1026" s="297">
        <f t="shared" si="49"/>
        <v>0</v>
      </c>
    </row>
    <row r="1027" s="278" customFormat="1" ht="15" spans="1:7">
      <c r="A1027" s="301" t="s">
        <v>1822</v>
      </c>
      <c r="B1027" s="328" t="s">
        <v>1823</v>
      </c>
      <c r="C1027" s="303">
        <v>30</v>
      </c>
      <c r="D1027" s="303">
        <v>30</v>
      </c>
      <c r="E1027" s="304"/>
      <c r="F1027" s="297">
        <f t="shared" si="48"/>
        <v>0</v>
      </c>
      <c r="G1027" s="297">
        <f t="shared" si="49"/>
        <v>0</v>
      </c>
    </row>
    <row r="1028" s="278" customFormat="1" ht="15" spans="1:7">
      <c r="A1028" s="301" t="s">
        <v>1824</v>
      </c>
      <c r="B1028" s="328" t="s">
        <v>51</v>
      </c>
      <c r="C1028" s="303"/>
      <c r="D1028" s="303"/>
      <c r="E1028" s="304"/>
      <c r="F1028" s="297" t="str">
        <f t="shared" si="48"/>
        <v/>
      </c>
      <c r="G1028" s="297" t="str">
        <f t="shared" si="49"/>
        <v/>
      </c>
    </row>
    <row r="1029" s="278" customFormat="1" ht="15" spans="1:7">
      <c r="A1029" s="301" t="s">
        <v>1777</v>
      </c>
      <c r="B1029" s="328" t="s">
        <v>1825</v>
      </c>
      <c r="C1029" s="303">
        <v>295</v>
      </c>
      <c r="D1029" s="303">
        <v>390</v>
      </c>
      <c r="E1029" s="304"/>
      <c r="F1029" s="297">
        <f t="shared" si="48"/>
        <v>0</v>
      </c>
      <c r="G1029" s="297">
        <f t="shared" si="49"/>
        <v>0</v>
      </c>
    </row>
    <row r="1030" s="278" customFormat="1" ht="14.25" spans="1:7">
      <c r="A1030" s="298" t="s">
        <v>1826</v>
      </c>
      <c r="B1030" s="327" t="s">
        <v>1827</v>
      </c>
      <c r="C1030" s="300"/>
      <c r="D1030" s="300">
        <v>0</v>
      </c>
      <c r="E1030" s="300"/>
      <c r="F1030" s="297" t="str">
        <f t="shared" si="48"/>
        <v/>
      </c>
      <c r="G1030" s="297" t="str">
        <f t="shared" si="49"/>
        <v/>
      </c>
    </row>
    <row r="1031" s="278" customFormat="1" ht="14.25" spans="1:7">
      <c r="A1031" s="301" t="s">
        <v>1828</v>
      </c>
      <c r="B1031" s="328" t="s">
        <v>33</v>
      </c>
      <c r="C1031" s="303"/>
      <c r="D1031" s="303">
        <v>0</v>
      </c>
      <c r="E1031" s="303"/>
      <c r="F1031" s="297" t="str">
        <f t="shared" si="48"/>
        <v/>
      </c>
      <c r="G1031" s="297" t="str">
        <f t="shared" si="49"/>
        <v/>
      </c>
    </row>
    <row r="1032" s="278" customFormat="1" ht="14.25" spans="1:7">
      <c r="A1032" s="301" t="s">
        <v>1829</v>
      </c>
      <c r="B1032" s="328" t="s">
        <v>35</v>
      </c>
      <c r="C1032" s="303"/>
      <c r="D1032" s="303">
        <v>0</v>
      </c>
      <c r="E1032" s="303"/>
      <c r="F1032" s="297" t="str">
        <f t="shared" si="48"/>
        <v/>
      </c>
      <c r="G1032" s="297" t="str">
        <f t="shared" si="49"/>
        <v/>
      </c>
    </row>
    <row r="1033" s="278" customFormat="1" ht="14.25" spans="1:7">
      <c r="A1033" s="301" t="s">
        <v>1830</v>
      </c>
      <c r="B1033" s="328" t="s">
        <v>37</v>
      </c>
      <c r="C1033" s="303"/>
      <c r="D1033" s="303">
        <v>0</v>
      </c>
      <c r="E1033" s="303"/>
      <c r="F1033" s="297" t="str">
        <f t="shared" si="48"/>
        <v/>
      </c>
      <c r="G1033" s="297" t="str">
        <f t="shared" si="49"/>
        <v/>
      </c>
    </row>
    <row r="1034" s="278" customFormat="1" ht="14.25" spans="1:7">
      <c r="A1034" s="301" t="s">
        <v>1831</v>
      </c>
      <c r="B1034" s="328" t="s">
        <v>1832</v>
      </c>
      <c r="C1034" s="303"/>
      <c r="D1034" s="303">
        <v>0</v>
      </c>
      <c r="E1034" s="303"/>
      <c r="F1034" s="297" t="str">
        <f t="shared" si="48"/>
        <v/>
      </c>
      <c r="G1034" s="297" t="str">
        <f t="shared" si="49"/>
        <v/>
      </c>
    </row>
    <row r="1035" s="278" customFormat="1" ht="14.25" spans="1:7">
      <c r="A1035" s="301" t="s">
        <v>1833</v>
      </c>
      <c r="B1035" s="328" t="s">
        <v>1834</v>
      </c>
      <c r="C1035" s="303"/>
      <c r="D1035" s="303">
        <v>0</v>
      </c>
      <c r="E1035" s="303"/>
      <c r="F1035" s="297" t="str">
        <f t="shared" si="48"/>
        <v/>
      </c>
      <c r="G1035" s="297" t="str">
        <f t="shared" si="49"/>
        <v/>
      </c>
    </row>
    <row r="1036" s="278" customFormat="1" ht="14.25" spans="1:7">
      <c r="A1036" s="301" t="s">
        <v>1835</v>
      </c>
      <c r="B1036" s="328" t="s">
        <v>1836</v>
      </c>
      <c r="C1036" s="303"/>
      <c r="D1036" s="303">
        <v>0</v>
      </c>
      <c r="E1036" s="303"/>
      <c r="F1036" s="297" t="str">
        <f t="shared" si="48"/>
        <v/>
      </c>
      <c r="G1036" s="297" t="str">
        <f t="shared" si="49"/>
        <v/>
      </c>
    </row>
    <row r="1037" s="278" customFormat="1" ht="14.25" spans="1:7">
      <c r="A1037" s="298" t="s">
        <v>1837</v>
      </c>
      <c r="B1037" s="327" t="s">
        <v>1838</v>
      </c>
      <c r="C1037" s="300">
        <f>SUM(C1038:C1044)</f>
        <v>459</v>
      </c>
      <c r="D1037" s="300">
        <f>SUM(D1038:D1044)</f>
        <v>599</v>
      </c>
      <c r="E1037" s="300">
        <f>SUM(E1038:E1044)</f>
        <v>372</v>
      </c>
      <c r="F1037" s="297">
        <f t="shared" ref="F1037:F1100" si="50">IF(C1037=0,"",ROUND(E1037/C1037*100,1))</f>
        <v>81</v>
      </c>
      <c r="G1037" s="297">
        <f t="shared" ref="G1037:G1100" si="51">IF(D1037=0,"",ROUND(E1037/D1037*100,1))</f>
        <v>62.1</v>
      </c>
    </row>
    <row r="1038" s="278" customFormat="1" ht="15" spans="1:7">
      <c r="A1038" s="301" t="s">
        <v>1839</v>
      </c>
      <c r="B1038" s="328" t="s">
        <v>33</v>
      </c>
      <c r="C1038" s="303">
        <v>260</v>
      </c>
      <c r="D1038" s="303">
        <v>324</v>
      </c>
      <c r="E1038" s="304">
        <v>203</v>
      </c>
      <c r="F1038" s="297">
        <f t="shared" si="50"/>
        <v>78.1</v>
      </c>
      <c r="G1038" s="297">
        <f t="shared" si="51"/>
        <v>62.7</v>
      </c>
    </row>
    <row r="1039" s="278" customFormat="1" ht="15" spans="1:7">
      <c r="A1039" s="301" t="s">
        <v>1840</v>
      </c>
      <c r="B1039" s="328" t="s">
        <v>35</v>
      </c>
      <c r="C1039" s="303">
        <v>21</v>
      </c>
      <c r="D1039" s="303">
        <v>73</v>
      </c>
      <c r="E1039" s="304">
        <v>169</v>
      </c>
      <c r="F1039" s="297">
        <f t="shared" si="50"/>
        <v>804.8</v>
      </c>
      <c r="G1039" s="297">
        <f t="shared" si="51"/>
        <v>231.5</v>
      </c>
    </row>
    <row r="1040" s="278" customFormat="1" ht="15" spans="1:7">
      <c r="A1040" s="301" t="s">
        <v>1841</v>
      </c>
      <c r="B1040" s="328" t="s">
        <v>37</v>
      </c>
      <c r="C1040" s="303"/>
      <c r="D1040" s="303"/>
      <c r="E1040" s="304"/>
      <c r="F1040" s="297" t="str">
        <f t="shared" si="50"/>
        <v/>
      </c>
      <c r="G1040" s="297" t="str">
        <f t="shared" si="51"/>
        <v/>
      </c>
    </row>
    <row r="1041" s="278" customFormat="1" ht="15" spans="1:7">
      <c r="A1041" s="301" t="s">
        <v>1842</v>
      </c>
      <c r="B1041" s="328" t="s">
        <v>1843</v>
      </c>
      <c r="C1041" s="303"/>
      <c r="D1041" s="303"/>
      <c r="E1041" s="304"/>
      <c r="F1041" s="297" t="str">
        <f t="shared" si="50"/>
        <v/>
      </c>
      <c r="G1041" s="297" t="str">
        <f t="shared" si="51"/>
        <v/>
      </c>
    </row>
    <row r="1042" s="278" customFormat="1" ht="15" spans="1:7">
      <c r="A1042" s="301" t="s">
        <v>1844</v>
      </c>
      <c r="B1042" s="328" t="s">
        <v>1845</v>
      </c>
      <c r="C1042" s="303">
        <v>16</v>
      </c>
      <c r="D1042" s="303">
        <v>40</v>
      </c>
      <c r="E1042" s="304"/>
      <c r="F1042" s="297">
        <f t="shared" si="50"/>
        <v>0</v>
      </c>
      <c r="G1042" s="297">
        <f t="shared" si="51"/>
        <v>0</v>
      </c>
    </row>
    <row r="1043" s="278" customFormat="1" ht="15" spans="1:7">
      <c r="A1043" s="301" t="s">
        <v>1846</v>
      </c>
      <c r="B1043" s="328" t="s">
        <v>1847</v>
      </c>
      <c r="C1043" s="303"/>
      <c r="D1043" s="303"/>
      <c r="E1043" s="304"/>
      <c r="F1043" s="297" t="str">
        <f t="shared" si="50"/>
        <v/>
      </c>
      <c r="G1043" s="297" t="str">
        <f t="shared" si="51"/>
        <v/>
      </c>
    </row>
    <row r="1044" s="278" customFormat="1" ht="15" spans="1:7">
      <c r="A1044" s="301" t="s">
        <v>1848</v>
      </c>
      <c r="B1044" s="328" t="s">
        <v>1849</v>
      </c>
      <c r="C1044" s="303">
        <v>162</v>
      </c>
      <c r="D1044" s="303">
        <v>162</v>
      </c>
      <c r="E1044" s="304"/>
      <c r="F1044" s="297">
        <f t="shared" si="50"/>
        <v>0</v>
      </c>
      <c r="G1044" s="297">
        <f t="shared" si="51"/>
        <v>0</v>
      </c>
    </row>
    <row r="1045" s="278" customFormat="1" ht="14.25" spans="1:7">
      <c r="A1045" s="298" t="s">
        <v>1850</v>
      </c>
      <c r="B1045" s="327" t="s">
        <v>1851</v>
      </c>
      <c r="C1045" s="300"/>
      <c r="D1045" s="300">
        <f>SUM(D1046:D1050)</f>
        <v>0</v>
      </c>
      <c r="E1045" s="300">
        <f>SUM(E1046:E1050)</f>
        <v>560</v>
      </c>
      <c r="F1045" s="297" t="str">
        <f t="shared" si="50"/>
        <v/>
      </c>
      <c r="G1045" s="297" t="str">
        <f t="shared" si="51"/>
        <v/>
      </c>
    </row>
    <row r="1046" s="278" customFormat="1" ht="14.25" spans="1:7">
      <c r="A1046" s="301" t="s">
        <v>1852</v>
      </c>
      <c r="B1046" s="328" t="s">
        <v>1853</v>
      </c>
      <c r="C1046" s="303"/>
      <c r="D1046" s="303"/>
      <c r="E1046" s="303"/>
      <c r="F1046" s="297" t="str">
        <f t="shared" si="50"/>
        <v/>
      </c>
      <c r="G1046" s="297" t="str">
        <f t="shared" si="51"/>
        <v/>
      </c>
    </row>
    <row r="1047" s="278" customFormat="1" ht="14.25" spans="1:7">
      <c r="A1047" s="301" t="s">
        <v>1854</v>
      </c>
      <c r="B1047" s="328" t="s">
        <v>1855</v>
      </c>
      <c r="C1047" s="303"/>
      <c r="D1047" s="303"/>
      <c r="E1047" s="303"/>
      <c r="F1047" s="297" t="str">
        <f t="shared" si="50"/>
        <v/>
      </c>
      <c r="G1047" s="297" t="str">
        <f t="shared" si="51"/>
        <v/>
      </c>
    </row>
    <row r="1048" s="278" customFormat="1" ht="14.25" spans="1:7">
      <c r="A1048" s="301" t="s">
        <v>1856</v>
      </c>
      <c r="B1048" s="328" t="s">
        <v>1857</v>
      </c>
      <c r="C1048" s="303"/>
      <c r="D1048" s="303"/>
      <c r="E1048" s="303"/>
      <c r="F1048" s="297" t="str">
        <f t="shared" si="50"/>
        <v/>
      </c>
      <c r="G1048" s="297" t="str">
        <f t="shared" si="51"/>
        <v/>
      </c>
    </row>
    <row r="1049" s="278" customFormat="1" ht="14.25" spans="1:7">
      <c r="A1049" s="301" t="s">
        <v>1858</v>
      </c>
      <c r="B1049" s="328" t="s">
        <v>1859</v>
      </c>
      <c r="C1049" s="303"/>
      <c r="D1049" s="303"/>
      <c r="E1049" s="303"/>
      <c r="F1049" s="297" t="str">
        <f t="shared" si="50"/>
        <v/>
      </c>
      <c r="G1049" s="297" t="str">
        <f t="shared" si="51"/>
        <v/>
      </c>
    </row>
    <row r="1050" s="278" customFormat="1" ht="15" spans="1:7">
      <c r="A1050" s="301" t="s">
        <v>1860</v>
      </c>
      <c r="B1050" s="328" t="s">
        <v>1861</v>
      </c>
      <c r="C1050" s="303"/>
      <c r="D1050" s="303"/>
      <c r="E1050" s="304">
        <v>560</v>
      </c>
      <c r="F1050" s="297" t="str">
        <f t="shared" si="50"/>
        <v/>
      </c>
      <c r="G1050" s="297" t="str">
        <f t="shared" si="51"/>
        <v/>
      </c>
    </row>
    <row r="1051" s="278" customFormat="1" ht="14.25" spans="1:7">
      <c r="A1051" s="295" t="s">
        <v>1862</v>
      </c>
      <c r="B1051" s="329" t="s">
        <v>1863</v>
      </c>
      <c r="C1051" s="324">
        <f>C1052+C1062+C1068</f>
        <v>239</v>
      </c>
      <c r="D1051" s="324">
        <f>D1052+D1062+D1068</f>
        <v>430</v>
      </c>
      <c r="E1051" s="324">
        <f>SUM(E1052,E1062,E1068)</f>
        <v>248</v>
      </c>
      <c r="F1051" s="297">
        <f t="shared" si="50"/>
        <v>103.8</v>
      </c>
      <c r="G1051" s="297">
        <f t="shared" si="51"/>
        <v>57.7</v>
      </c>
    </row>
    <row r="1052" s="278" customFormat="1" ht="14.25" spans="1:7">
      <c r="A1052" s="298" t="s">
        <v>1864</v>
      </c>
      <c r="B1052" s="327" t="s">
        <v>1865</v>
      </c>
      <c r="C1052" s="300">
        <f>SUM(C1053:C1061)</f>
        <v>239</v>
      </c>
      <c r="D1052" s="300">
        <f>SUM(D1053:D1061)</f>
        <v>339</v>
      </c>
      <c r="E1052" s="300">
        <f>SUM(E1053:E1061)</f>
        <v>248</v>
      </c>
      <c r="F1052" s="297">
        <f t="shared" si="50"/>
        <v>103.8</v>
      </c>
      <c r="G1052" s="297">
        <f t="shared" si="51"/>
        <v>73.2</v>
      </c>
    </row>
    <row r="1053" s="278" customFormat="1" ht="15" spans="1:7">
      <c r="A1053" s="301" t="s">
        <v>1866</v>
      </c>
      <c r="B1053" s="328" t="s">
        <v>33</v>
      </c>
      <c r="C1053" s="303">
        <v>135</v>
      </c>
      <c r="D1053" s="303">
        <v>155</v>
      </c>
      <c r="E1053" s="304">
        <v>148</v>
      </c>
      <c r="F1053" s="297">
        <f t="shared" si="50"/>
        <v>109.6</v>
      </c>
      <c r="G1053" s="297">
        <f t="shared" si="51"/>
        <v>95.5</v>
      </c>
    </row>
    <row r="1054" s="278" customFormat="1" ht="15" spans="1:7">
      <c r="A1054" s="301" t="s">
        <v>1867</v>
      </c>
      <c r="B1054" s="328" t="s">
        <v>35</v>
      </c>
      <c r="C1054" s="303">
        <v>70</v>
      </c>
      <c r="D1054" s="303">
        <v>100</v>
      </c>
      <c r="E1054" s="304">
        <v>100</v>
      </c>
      <c r="F1054" s="297">
        <f t="shared" si="50"/>
        <v>142.9</v>
      </c>
      <c r="G1054" s="297">
        <f t="shared" si="51"/>
        <v>100</v>
      </c>
    </row>
    <row r="1055" s="278" customFormat="1" ht="15" spans="1:7">
      <c r="A1055" s="301" t="s">
        <v>1868</v>
      </c>
      <c r="B1055" s="328" t="s">
        <v>37</v>
      </c>
      <c r="C1055" s="303"/>
      <c r="D1055" s="303"/>
      <c r="E1055" s="304"/>
      <c r="F1055" s="297" t="str">
        <f t="shared" si="50"/>
        <v/>
      </c>
      <c r="G1055" s="297" t="str">
        <f t="shared" si="51"/>
        <v/>
      </c>
    </row>
    <row r="1056" s="278" customFormat="1" ht="15" spans="1:7">
      <c r="A1056" s="301" t="s">
        <v>1869</v>
      </c>
      <c r="B1056" s="328" t="s">
        <v>1870</v>
      </c>
      <c r="C1056" s="303"/>
      <c r="D1056" s="303"/>
      <c r="E1056" s="304"/>
      <c r="F1056" s="297" t="str">
        <f t="shared" si="50"/>
        <v/>
      </c>
      <c r="G1056" s="297" t="str">
        <f t="shared" si="51"/>
        <v/>
      </c>
    </row>
    <row r="1057" s="278" customFormat="1" ht="15" spans="1:7">
      <c r="A1057" s="301" t="s">
        <v>1871</v>
      </c>
      <c r="B1057" s="328" t="s">
        <v>1872</v>
      </c>
      <c r="C1057" s="303"/>
      <c r="D1057" s="303"/>
      <c r="E1057" s="304"/>
      <c r="F1057" s="297" t="str">
        <f t="shared" si="50"/>
        <v/>
      </c>
      <c r="G1057" s="297" t="str">
        <f t="shared" si="51"/>
        <v/>
      </c>
    </row>
    <row r="1058" s="278" customFormat="1" ht="15" spans="1:7">
      <c r="A1058" s="301" t="s">
        <v>1873</v>
      </c>
      <c r="B1058" s="328" t="s">
        <v>1874</v>
      </c>
      <c r="C1058" s="303"/>
      <c r="D1058" s="303"/>
      <c r="E1058" s="304"/>
      <c r="F1058" s="297" t="str">
        <f t="shared" si="50"/>
        <v/>
      </c>
      <c r="G1058" s="297" t="str">
        <f t="shared" si="51"/>
        <v/>
      </c>
    </row>
    <row r="1059" s="278" customFormat="1" ht="15" spans="1:7">
      <c r="A1059" s="301" t="s">
        <v>1875</v>
      </c>
      <c r="B1059" s="328" t="s">
        <v>1876</v>
      </c>
      <c r="C1059" s="303"/>
      <c r="D1059" s="303"/>
      <c r="E1059" s="304"/>
      <c r="F1059" s="297" t="str">
        <f t="shared" si="50"/>
        <v/>
      </c>
      <c r="G1059" s="297" t="str">
        <f t="shared" si="51"/>
        <v/>
      </c>
    </row>
    <row r="1060" s="278" customFormat="1" ht="15" spans="1:7">
      <c r="A1060" s="301" t="s">
        <v>1877</v>
      </c>
      <c r="B1060" s="328" t="s">
        <v>51</v>
      </c>
      <c r="C1060" s="303">
        <v>34</v>
      </c>
      <c r="D1060" s="303">
        <v>84</v>
      </c>
      <c r="E1060" s="304"/>
      <c r="F1060" s="297">
        <f t="shared" si="50"/>
        <v>0</v>
      </c>
      <c r="G1060" s="297">
        <f t="shared" si="51"/>
        <v>0</v>
      </c>
    </row>
    <row r="1061" s="278" customFormat="1" ht="15" spans="1:7">
      <c r="A1061" s="301" t="s">
        <v>1878</v>
      </c>
      <c r="B1061" s="328" t="s">
        <v>1879</v>
      </c>
      <c r="C1061" s="303"/>
      <c r="D1061" s="303"/>
      <c r="E1061" s="304"/>
      <c r="F1061" s="297" t="str">
        <f t="shared" si="50"/>
        <v/>
      </c>
      <c r="G1061" s="297" t="str">
        <f t="shared" si="51"/>
        <v/>
      </c>
    </row>
    <row r="1062" s="278" customFormat="1" ht="14.25" spans="1:7">
      <c r="A1062" s="298" t="s">
        <v>1880</v>
      </c>
      <c r="B1062" s="327" t="s">
        <v>1881</v>
      </c>
      <c r="C1062" s="300"/>
      <c r="D1062" s="300"/>
      <c r="E1062" s="300"/>
      <c r="F1062" s="297" t="str">
        <f t="shared" si="50"/>
        <v/>
      </c>
      <c r="G1062" s="297" t="str">
        <f t="shared" si="51"/>
        <v/>
      </c>
    </row>
    <row r="1063" s="278" customFormat="1" ht="14.25" spans="1:7">
      <c r="A1063" s="301" t="s">
        <v>1882</v>
      </c>
      <c r="B1063" s="328" t="s">
        <v>33</v>
      </c>
      <c r="C1063" s="303"/>
      <c r="D1063" s="303">
        <v>0</v>
      </c>
      <c r="E1063" s="303"/>
      <c r="F1063" s="297" t="str">
        <f t="shared" si="50"/>
        <v/>
      </c>
      <c r="G1063" s="297" t="str">
        <f t="shared" si="51"/>
        <v/>
      </c>
    </row>
    <row r="1064" s="278" customFormat="1" ht="14.25" spans="1:7">
      <c r="A1064" s="301" t="s">
        <v>1883</v>
      </c>
      <c r="B1064" s="328" t="s">
        <v>35</v>
      </c>
      <c r="C1064" s="303"/>
      <c r="D1064" s="303">
        <v>0</v>
      </c>
      <c r="E1064" s="303"/>
      <c r="F1064" s="297" t="str">
        <f t="shared" si="50"/>
        <v/>
      </c>
      <c r="G1064" s="297" t="str">
        <f t="shared" si="51"/>
        <v/>
      </c>
    </row>
    <row r="1065" s="278" customFormat="1" ht="14.25" spans="1:7">
      <c r="A1065" s="301" t="s">
        <v>1884</v>
      </c>
      <c r="B1065" s="328" t="s">
        <v>37</v>
      </c>
      <c r="C1065" s="303"/>
      <c r="D1065" s="303">
        <v>0</v>
      </c>
      <c r="E1065" s="303"/>
      <c r="F1065" s="297" t="str">
        <f t="shared" si="50"/>
        <v/>
      </c>
      <c r="G1065" s="297" t="str">
        <f t="shared" si="51"/>
        <v/>
      </c>
    </row>
    <row r="1066" s="278" customFormat="1" ht="14.25" spans="1:7">
      <c r="A1066" s="301" t="s">
        <v>1885</v>
      </c>
      <c r="B1066" s="328" t="s">
        <v>1886</v>
      </c>
      <c r="C1066" s="303"/>
      <c r="D1066" s="303">
        <v>0</v>
      </c>
      <c r="E1066" s="303"/>
      <c r="F1066" s="297" t="str">
        <f t="shared" si="50"/>
        <v/>
      </c>
      <c r="G1066" s="297" t="str">
        <f t="shared" si="51"/>
        <v/>
      </c>
    </row>
    <row r="1067" s="278" customFormat="1" ht="14.25" spans="1:7">
      <c r="A1067" s="301" t="s">
        <v>1887</v>
      </c>
      <c r="B1067" s="328" t="s">
        <v>1888</v>
      </c>
      <c r="C1067" s="303"/>
      <c r="D1067" s="303"/>
      <c r="E1067" s="303"/>
      <c r="F1067" s="297" t="str">
        <f t="shared" si="50"/>
        <v/>
      </c>
      <c r="G1067" s="297" t="str">
        <f t="shared" si="51"/>
        <v/>
      </c>
    </row>
    <row r="1068" s="278" customFormat="1" ht="14.25" spans="1:7">
      <c r="A1068" s="298" t="s">
        <v>1889</v>
      </c>
      <c r="B1068" s="327" t="s">
        <v>1890</v>
      </c>
      <c r="C1068" s="300">
        <f>SUM(C1069:C1070)</f>
        <v>0</v>
      </c>
      <c r="D1068" s="300">
        <f>SUM(D1069:D1070)</f>
        <v>91</v>
      </c>
      <c r="E1068" s="300"/>
      <c r="F1068" s="297" t="str">
        <f t="shared" si="50"/>
        <v/>
      </c>
      <c r="G1068" s="297">
        <f t="shared" si="51"/>
        <v>0</v>
      </c>
    </row>
    <row r="1069" s="278" customFormat="1" ht="14.25" spans="1:7">
      <c r="A1069" s="301" t="s">
        <v>1891</v>
      </c>
      <c r="B1069" s="328" t="s">
        <v>1892</v>
      </c>
      <c r="C1069" s="303"/>
      <c r="D1069" s="303">
        <v>0</v>
      </c>
      <c r="E1069" s="303"/>
      <c r="F1069" s="297" t="str">
        <f t="shared" si="50"/>
        <v/>
      </c>
      <c r="G1069" s="297" t="str">
        <f t="shared" si="51"/>
        <v/>
      </c>
    </row>
    <row r="1070" s="278" customFormat="1" ht="14.25" spans="1:7">
      <c r="A1070" s="301" t="s">
        <v>1893</v>
      </c>
      <c r="B1070" s="328" t="s">
        <v>1894</v>
      </c>
      <c r="C1070" s="303"/>
      <c r="D1070" s="303">
        <v>91</v>
      </c>
      <c r="E1070" s="303"/>
      <c r="F1070" s="297" t="str">
        <f t="shared" si="50"/>
        <v/>
      </c>
      <c r="G1070" s="297">
        <f t="shared" si="51"/>
        <v>0</v>
      </c>
    </row>
    <row r="1071" s="278" customFormat="1" ht="14.25" spans="1:7">
      <c r="A1071" s="295" t="s">
        <v>1895</v>
      </c>
      <c r="B1071" s="329" t="s">
        <v>1896</v>
      </c>
      <c r="C1071" s="324"/>
      <c r="D1071" s="324">
        <v>0</v>
      </c>
      <c r="E1071" s="324"/>
      <c r="F1071" s="297" t="str">
        <f t="shared" si="50"/>
        <v/>
      </c>
      <c r="G1071" s="297" t="str">
        <f t="shared" si="51"/>
        <v/>
      </c>
    </row>
    <row r="1072" s="278" customFormat="1" ht="14.25" spans="1:7">
      <c r="A1072" s="298" t="s">
        <v>1897</v>
      </c>
      <c r="B1072" s="327" t="s">
        <v>1898</v>
      </c>
      <c r="C1072" s="300"/>
      <c r="D1072" s="300">
        <v>0</v>
      </c>
      <c r="E1072" s="300"/>
      <c r="F1072" s="297" t="str">
        <f t="shared" si="50"/>
        <v/>
      </c>
      <c r="G1072" s="297" t="str">
        <f t="shared" si="51"/>
        <v/>
      </c>
    </row>
    <row r="1073" s="278" customFormat="1" ht="14.25" spans="1:7">
      <c r="A1073" s="301" t="s">
        <v>1899</v>
      </c>
      <c r="B1073" s="328" t="s">
        <v>33</v>
      </c>
      <c r="C1073" s="303"/>
      <c r="D1073" s="303">
        <v>0</v>
      </c>
      <c r="E1073" s="303"/>
      <c r="F1073" s="297" t="str">
        <f t="shared" si="50"/>
        <v/>
      </c>
      <c r="G1073" s="297" t="str">
        <f t="shared" si="51"/>
        <v/>
      </c>
    </row>
    <row r="1074" s="278" customFormat="1" ht="14.25" spans="1:7">
      <c r="A1074" s="301" t="s">
        <v>1900</v>
      </c>
      <c r="B1074" s="328" t="s">
        <v>35</v>
      </c>
      <c r="C1074" s="303"/>
      <c r="D1074" s="303">
        <v>0</v>
      </c>
      <c r="E1074" s="303"/>
      <c r="F1074" s="297" t="str">
        <f t="shared" si="50"/>
        <v/>
      </c>
      <c r="G1074" s="297" t="str">
        <f t="shared" si="51"/>
        <v/>
      </c>
    </row>
    <row r="1075" s="278" customFormat="1" ht="14.25" spans="1:7">
      <c r="A1075" s="301" t="s">
        <v>1901</v>
      </c>
      <c r="B1075" s="328" t="s">
        <v>37</v>
      </c>
      <c r="C1075" s="303"/>
      <c r="D1075" s="303">
        <v>0</v>
      </c>
      <c r="E1075" s="303"/>
      <c r="F1075" s="297" t="str">
        <f t="shared" si="50"/>
        <v/>
      </c>
      <c r="G1075" s="297" t="str">
        <f t="shared" si="51"/>
        <v/>
      </c>
    </row>
    <row r="1076" s="278" customFormat="1" ht="14.25" spans="1:7">
      <c r="A1076" s="301" t="s">
        <v>1902</v>
      </c>
      <c r="B1076" s="328" t="s">
        <v>1903</v>
      </c>
      <c r="C1076" s="303"/>
      <c r="D1076" s="303">
        <v>0</v>
      </c>
      <c r="E1076" s="303"/>
      <c r="F1076" s="297" t="str">
        <f t="shared" si="50"/>
        <v/>
      </c>
      <c r="G1076" s="297" t="str">
        <f t="shared" si="51"/>
        <v/>
      </c>
    </row>
    <row r="1077" s="278" customFormat="1" ht="14.25" spans="1:7">
      <c r="A1077" s="301" t="s">
        <v>1904</v>
      </c>
      <c r="B1077" s="328" t="s">
        <v>51</v>
      </c>
      <c r="C1077" s="303"/>
      <c r="D1077" s="303">
        <v>0</v>
      </c>
      <c r="E1077" s="303"/>
      <c r="F1077" s="297" t="str">
        <f t="shared" si="50"/>
        <v/>
      </c>
      <c r="G1077" s="297" t="str">
        <f t="shared" si="51"/>
        <v/>
      </c>
    </row>
    <row r="1078" s="278" customFormat="1" ht="14.25" spans="1:7">
      <c r="A1078" s="301" t="s">
        <v>1905</v>
      </c>
      <c r="B1078" s="328" t="s">
        <v>1906</v>
      </c>
      <c r="C1078" s="303"/>
      <c r="D1078" s="303">
        <v>0</v>
      </c>
      <c r="E1078" s="303"/>
      <c r="F1078" s="297" t="str">
        <f t="shared" si="50"/>
        <v/>
      </c>
      <c r="G1078" s="297" t="str">
        <f t="shared" si="51"/>
        <v/>
      </c>
    </row>
    <row r="1079" s="278" customFormat="1" ht="14.25" spans="1:7">
      <c r="A1079" s="298" t="s">
        <v>1907</v>
      </c>
      <c r="B1079" s="327" t="s">
        <v>1908</v>
      </c>
      <c r="C1079" s="300"/>
      <c r="D1079" s="300">
        <f>SUM(D1080:D1088)</f>
        <v>0</v>
      </c>
      <c r="E1079" s="300"/>
      <c r="F1079" s="297" t="str">
        <f t="shared" si="50"/>
        <v/>
      </c>
      <c r="G1079" s="297" t="str">
        <f t="shared" si="51"/>
        <v/>
      </c>
    </row>
    <row r="1080" s="278" customFormat="1" ht="14.25" spans="1:7">
      <c r="A1080" s="301" t="s">
        <v>1909</v>
      </c>
      <c r="B1080" s="328" t="s">
        <v>1910</v>
      </c>
      <c r="C1080" s="303"/>
      <c r="D1080" s="303"/>
      <c r="E1080" s="303"/>
      <c r="F1080" s="297" t="str">
        <f t="shared" si="50"/>
        <v/>
      </c>
      <c r="G1080" s="297" t="str">
        <f t="shared" si="51"/>
        <v/>
      </c>
    </row>
    <row r="1081" s="278" customFormat="1" ht="14.25" spans="1:7">
      <c r="A1081" s="301" t="s">
        <v>1911</v>
      </c>
      <c r="B1081" s="328" t="s">
        <v>1912</v>
      </c>
      <c r="C1081" s="303"/>
      <c r="D1081" s="303"/>
      <c r="E1081" s="303"/>
      <c r="F1081" s="297" t="str">
        <f t="shared" si="50"/>
        <v/>
      </c>
      <c r="G1081" s="297" t="str">
        <f t="shared" si="51"/>
        <v/>
      </c>
    </row>
    <row r="1082" s="278" customFormat="1" ht="14.25" spans="1:7">
      <c r="A1082" s="301" t="s">
        <v>1913</v>
      </c>
      <c r="B1082" s="328" t="s">
        <v>1914</v>
      </c>
      <c r="C1082" s="303"/>
      <c r="D1082" s="303"/>
      <c r="E1082" s="303"/>
      <c r="F1082" s="297" t="str">
        <f t="shared" si="50"/>
        <v/>
      </c>
      <c r="G1082" s="297" t="str">
        <f t="shared" si="51"/>
        <v/>
      </c>
    </row>
    <row r="1083" s="278" customFormat="1" ht="14.25" spans="1:7">
      <c r="A1083" s="301" t="s">
        <v>1915</v>
      </c>
      <c r="B1083" s="328" t="s">
        <v>1916</v>
      </c>
      <c r="C1083" s="303"/>
      <c r="D1083" s="303"/>
      <c r="E1083" s="303"/>
      <c r="F1083" s="297" t="str">
        <f t="shared" si="50"/>
        <v/>
      </c>
      <c r="G1083" s="297" t="str">
        <f t="shared" si="51"/>
        <v/>
      </c>
    </row>
    <row r="1084" s="278" customFormat="1" ht="14.25" spans="1:7">
      <c r="A1084" s="301" t="s">
        <v>1917</v>
      </c>
      <c r="B1084" s="328" t="s">
        <v>1918</v>
      </c>
      <c r="C1084" s="303"/>
      <c r="D1084" s="303"/>
      <c r="E1084" s="303"/>
      <c r="F1084" s="297" t="str">
        <f t="shared" si="50"/>
        <v/>
      </c>
      <c r="G1084" s="297" t="str">
        <f t="shared" si="51"/>
        <v/>
      </c>
    </row>
    <row r="1085" s="278" customFormat="1" ht="14.25" spans="1:7">
      <c r="A1085" s="301" t="s">
        <v>1919</v>
      </c>
      <c r="B1085" s="328" t="s">
        <v>1920</v>
      </c>
      <c r="C1085" s="303"/>
      <c r="D1085" s="303"/>
      <c r="E1085" s="303"/>
      <c r="F1085" s="297" t="str">
        <f t="shared" si="50"/>
        <v/>
      </c>
      <c r="G1085" s="297" t="str">
        <f t="shared" si="51"/>
        <v/>
      </c>
    </row>
    <row r="1086" s="278" customFormat="1" ht="14.25" spans="1:7">
      <c r="A1086" s="301" t="s">
        <v>1921</v>
      </c>
      <c r="B1086" s="328" t="s">
        <v>1922</v>
      </c>
      <c r="C1086" s="303"/>
      <c r="D1086" s="303"/>
      <c r="E1086" s="303"/>
      <c r="F1086" s="297" t="str">
        <f t="shared" si="50"/>
        <v/>
      </c>
      <c r="G1086" s="297" t="str">
        <f t="shared" si="51"/>
        <v/>
      </c>
    </row>
    <row r="1087" s="278" customFormat="1" ht="14.25" spans="1:7">
      <c r="A1087" s="301" t="s">
        <v>1923</v>
      </c>
      <c r="B1087" s="328" t="s">
        <v>1924</v>
      </c>
      <c r="C1087" s="303"/>
      <c r="D1087" s="303"/>
      <c r="E1087" s="303"/>
      <c r="F1087" s="297" t="str">
        <f t="shared" si="50"/>
        <v/>
      </c>
      <c r="G1087" s="297" t="str">
        <f t="shared" si="51"/>
        <v/>
      </c>
    </row>
    <row r="1088" s="278" customFormat="1" ht="14.25" spans="1:7">
      <c r="A1088" s="301" t="s">
        <v>1925</v>
      </c>
      <c r="B1088" s="328" t="s">
        <v>1926</v>
      </c>
      <c r="C1088" s="303"/>
      <c r="D1088" s="303"/>
      <c r="E1088" s="303"/>
      <c r="F1088" s="297" t="str">
        <f t="shared" si="50"/>
        <v/>
      </c>
      <c r="G1088" s="297" t="str">
        <f t="shared" si="51"/>
        <v/>
      </c>
    </row>
    <row r="1089" s="278" customFormat="1" ht="14.25" spans="1:7">
      <c r="A1089" s="298" t="s">
        <v>1927</v>
      </c>
      <c r="B1089" s="327" t="s">
        <v>1928</v>
      </c>
      <c r="C1089" s="300"/>
      <c r="D1089" s="300">
        <f>SUM(D1090:D1094)</f>
        <v>0</v>
      </c>
      <c r="E1089" s="300"/>
      <c r="F1089" s="297" t="str">
        <f t="shared" si="50"/>
        <v/>
      </c>
      <c r="G1089" s="297" t="str">
        <f t="shared" si="51"/>
        <v/>
      </c>
    </row>
    <row r="1090" s="278" customFormat="1" ht="14.25" spans="1:7">
      <c r="A1090" s="301" t="s">
        <v>1929</v>
      </c>
      <c r="B1090" s="328" t="s">
        <v>1930</v>
      </c>
      <c r="C1090" s="303"/>
      <c r="D1090" s="303"/>
      <c r="E1090" s="303"/>
      <c r="F1090" s="297" t="str">
        <f t="shared" si="50"/>
        <v/>
      </c>
      <c r="G1090" s="297" t="str">
        <f t="shared" si="51"/>
        <v/>
      </c>
    </row>
    <row r="1091" s="278" customFormat="1" ht="14.25" spans="1:7">
      <c r="A1091" s="301" t="s">
        <v>1931</v>
      </c>
      <c r="B1091" s="280" t="s">
        <v>1932</v>
      </c>
      <c r="C1091" s="303"/>
      <c r="D1091" s="303"/>
      <c r="E1091" s="303"/>
      <c r="F1091" s="297" t="str">
        <f t="shared" si="50"/>
        <v/>
      </c>
      <c r="G1091" s="297" t="str">
        <f t="shared" si="51"/>
        <v/>
      </c>
    </row>
    <row r="1092" s="278" customFormat="1" ht="14.25" spans="1:7">
      <c r="A1092" s="301" t="s">
        <v>1933</v>
      </c>
      <c r="B1092" s="328" t="s">
        <v>1934</v>
      </c>
      <c r="C1092" s="303"/>
      <c r="D1092" s="303"/>
      <c r="E1092" s="303"/>
      <c r="F1092" s="297" t="str">
        <f t="shared" si="50"/>
        <v/>
      </c>
      <c r="G1092" s="297" t="str">
        <f t="shared" si="51"/>
        <v/>
      </c>
    </row>
    <row r="1093" s="278" customFormat="1" ht="14.25" spans="1:7">
      <c r="A1093" s="301" t="s">
        <v>1935</v>
      </c>
      <c r="B1093" s="328" t="s">
        <v>1936</v>
      </c>
      <c r="C1093" s="303"/>
      <c r="D1093" s="303"/>
      <c r="E1093" s="303"/>
      <c r="F1093" s="297" t="str">
        <f t="shared" si="50"/>
        <v/>
      </c>
      <c r="G1093" s="297" t="str">
        <f t="shared" si="51"/>
        <v/>
      </c>
    </row>
    <row r="1094" s="278" customFormat="1" ht="14.25" spans="1:7">
      <c r="A1094" s="301" t="s">
        <v>1937</v>
      </c>
      <c r="B1094" s="328" t="s">
        <v>1938</v>
      </c>
      <c r="C1094" s="303"/>
      <c r="D1094" s="303"/>
      <c r="E1094" s="303"/>
      <c r="F1094" s="297" t="str">
        <f t="shared" si="50"/>
        <v/>
      </c>
      <c r="G1094" s="297" t="str">
        <f t="shared" si="51"/>
        <v/>
      </c>
    </row>
    <row r="1095" s="278" customFormat="1" ht="14.25" spans="1:7">
      <c r="A1095" s="298" t="s">
        <v>1939</v>
      </c>
      <c r="B1095" s="327" t="s">
        <v>1940</v>
      </c>
      <c r="C1095" s="300"/>
      <c r="D1095" s="300">
        <f>SUM(D1096:D1097)</f>
        <v>0</v>
      </c>
      <c r="E1095" s="300"/>
      <c r="F1095" s="297" t="str">
        <f t="shared" si="50"/>
        <v/>
      </c>
      <c r="G1095" s="297" t="str">
        <f t="shared" si="51"/>
        <v/>
      </c>
    </row>
    <row r="1096" s="278" customFormat="1" ht="14.25" spans="1:7">
      <c r="A1096" s="301" t="s">
        <v>1941</v>
      </c>
      <c r="B1096" s="328" t="s">
        <v>1942</v>
      </c>
      <c r="C1096" s="303"/>
      <c r="D1096" s="303"/>
      <c r="E1096" s="303"/>
      <c r="F1096" s="297" t="str">
        <f t="shared" si="50"/>
        <v/>
      </c>
      <c r="G1096" s="297" t="str">
        <f t="shared" si="51"/>
        <v/>
      </c>
    </row>
    <row r="1097" s="278" customFormat="1" ht="14.25" spans="1:7">
      <c r="A1097" s="301" t="s">
        <v>1943</v>
      </c>
      <c r="B1097" s="328" t="s">
        <v>1944</v>
      </c>
      <c r="C1097" s="303"/>
      <c r="D1097" s="303"/>
      <c r="E1097" s="303"/>
      <c r="F1097" s="297" t="str">
        <f t="shared" si="50"/>
        <v/>
      </c>
      <c r="G1097" s="297" t="str">
        <f t="shared" si="51"/>
        <v/>
      </c>
    </row>
    <row r="1098" s="278" customFormat="1" ht="14.25" spans="1:7">
      <c r="A1098" s="298" t="s">
        <v>1945</v>
      </c>
      <c r="B1098" s="327" t="s">
        <v>1946</v>
      </c>
      <c r="C1098" s="300"/>
      <c r="D1098" s="300">
        <f>SUM(D1099:D1100)</f>
        <v>0</v>
      </c>
      <c r="E1098" s="300"/>
      <c r="F1098" s="297" t="str">
        <f t="shared" si="50"/>
        <v/>
      </c>
      <c r="G1098" s="297" t="str">
        <f t="shared" si="51"/>
        <v/>
      </c>
    </row>
    <row r="1099" s="278" customFormat="1" ht="14.25" spans="1:7">
      <c r="A1099" s="301" t="s">
        <v>1947</v>
      </c>
      <c r="B1099" s="328" t="s">
        <v>1948</v>
      </c>
      <c r="C1099" s="303"/>
      <c r="D1099" s="303"/>
      <c r="E1099" s="303"/>
      <c r="F1099" s="297" t="str">
        <f t="shared" si="50"/>
        <v/>
      </c>
      <c r="G1099" s="297" t="str">
        <f t="shared" si="51"/>
        <v/>
      </c>
    </row>
    <row r="1100" s="278" customFormat="1" ht="14.25" spans="1:7">
      <c r="A1100" s="301" t="s">
        <v>1949</v>
      </c>
      <c r="B1100" s="328" t="s">
        <v>1950</v>
      </c>
      <c r="C1100" s="303"/>
      <c r="D1100" s="303"/>
      <c r="E1100" s="303"/>
      <c r="F1100" s="297" t="str">
        <f t="shared" si="50"/>
        <v/>
      </c>
      <c r="G1100" s="297" t="str">
        <f t="shared" si="51"/>
        <v/>
      </c>
    </row>
    <row r="1101" s="278" customFormat="1" ht="14.25" spans="1:7">
      <c r="A1101" s="295" t="s">
        <v>1951</v>
      </c>
      <c r="B1101" s="329" t="s">
        <v>1952</v>
      </c>
      <c r="C1101" s="324"/>
      <c r="D1101" s="324">
        <f>SUM(D1102:D1110)</f>
        <v>0</v>
      </c>
      <c r="E1101" s="324"/>
      <c r="F1101" s="297" t="str">
        <f t="shared" ref="F1101:F1164" si="52">IF(C1101=0,"",ROUND(E1101/C1101*100,1))</f>
        <v/>
      </c>
      <c r="G1101" s="297" t="str">
        <f t="shared" ref="G1101:G1164" si="53">IF(D1101=0,"",ROUND(E1101/D1101*100,1))</f>
        <v/>
      </c>
    </row>
    <row r="1102" s="278" customFormat="1" ht="14.25" spans="1:7">
      <c r="A1102" s="330" t="s">
        <v>1953</v>
      </c>
      <c r="B1102" s="331" t="s">
        <v>1954</v>
      </c>
      <c r="C1102" s="332"/>
      <c r="D1102" s="332"/>
      <c r="E1102" s="332"/>
      <c r="F1102" s="297" t="str">
        <f t="shared" si="52"/>
        <v/>
      </c>
      <c r="G1102" s="297" t="str">
        <f t="shared" si="53"/>
        <v/>
      </c>
    </row>
    <row r="1103" s="278" customFormat="1" ht="14.25" spans="1:7">
      <c r="A1103" s="330" t="s">
        <v>1955</v>
      </c>
      <c r="B1103" s="331" t="s">
        <v>1956</v>
      </c>
      <c r="C1103" s="332"/>
      <c r="D1103" s="332"/>
      <c r="E1103" s="332"/>
      <c r="F1103" s="297" t="str">
        <f t="shared" si="52"/>
        <v/>
      </c>
      <c r="G1103" s="297" t="str">
        <f t="shared" si="53"/>
        <v/>
      </c>
    </row>
    <row r="1104" s="278" customFormat="1" ht="14.25" spans="1:7">
      <c r="A1104" s="330" t="s">
        <v>1957</v>
      </c>
      <c r="B1104" s="331" t="s">
        <v>1958</v>
      </c>
      <c r="C1104" s="332"/>
      <c r="D1104" s="332"/>
      <c r="E1104" s="332"/>
      <c r="F1104" s="297" t="str">
        <f t="shared" si="52"/>
        <v/>
      </c>
      <c r="G1104" s="297" t="str">
        <f t="shared" si="53"/>
        <v/>
      </c>
    </row>
    <row r="1105" s="278" customFormat="1" ht="14.25" spans="1:7">
      <c r="A1105" s="330" t="s">
        <v>1959</v>
      </c>
      <c r="B1105" s="331" t="s">
        <v>1960</v>
      </c>
      <c r="C1105" s="332"/>
      <c r="D1105" s="332"/>
      <c r="E1105" s="332"/>
      <c r="F1105" s="297" t="str">
        <f t="shared" si="52"/>
        <v/>
      </c>
      <c r="G1105" s="297" t="str">
        <f t="shared" si="53"/>
        <v/>
      </c>
    </row>
    <row r="1106" s="278" customFormat="1" ht="14.25" spans="1:7">
      <c r="A1106" s="330" t="s">
        <v>1961</v>
      </c>
      <c r="B1106" s="331" t="s">
        <v>1962</v>
      </c>
      <c r="C1106" s="332"/>
      <c r="D1106" s="332"/>
      <c r="E1106" s="332"/>
      <c r="F1106" s="297" t="str">
        <f t="shared" si="52"/>
        <v/>
      </c>
      <c r="G1106" s="297" t="str">
        <f t="shared" si="53"/>
        <v/>
      </c>
    </row>
    <row r="1107" s="278" customFormat="1" ht="14.25" spans="1:7">
      <c r="A1107" s="330" t="s">
        <v>1963</v>
      </c>
      <c r="B1107" s="331" t="s">
        <v>1457</v>
      </c>
      <c r="C1107" s="332"/>
      <c r="D1107" s="332"/>
      <c r="E1107" s="332"/>
      <c r="F1107" s="297" t="str">
        <f t="shared" si="52"/>
        <v/>
      </c>
      <c r="G1107" s="297" t="str">
        <f t="shared" si="53"/>
        <v/>
      </c>
    </row>
    <row r="1108" s="278" customFormat="1" ht="14.25" spans="1:7">
      <c r="A1108" s="330" t="s">
        <v>1964</v>
      </c>
      <c r="B1108" s="331" t="s">
        <v>1965</v>
      </c>
      <c r="C1108" s="332"/>
      <c r="D1108" s="332"/>
      <c r="E1108" s="332"/>
      <c r="F1108" s="297" t="str">
        <f t="shared" si="52"/>
        <v/>
      </c>
      <c r="G1108" s="297" t="str">
        <f t="shared" si="53"/>
        <v/>
      </c>
    </row>
    <row r="1109" s="278" customFormat="1" ht="14.25" spans="1:7">
      <c r="A1109" s="330" t="s">
        <v>1966</v>
      </c>
      <c r="B1109" s="331" t="s">
        <v>1967</v>
      </c>
      <c r="C1109" s="332"/>
      <c r="D1109" s="332"/>
      <c r="E1109" s="332"/>
      <c r="F1109" s="297" t="str">
        <f t="shared" si="52"/>
        <v/>
      </c>
      <c r="G1109" s="297" t="str">
        <f t="shared" si="53"/>
        <v/>
      </c>
    </row>
    <row r="1110" s="278" customFormat="1" ht="14.25" spans="1:7">
      <c r="A1110" s="330" t="s">
        <v>1968</v>
      </c>
      <c r="B1110" s="331" t="s">
        <v>1969</v>
      </c>
      <c r="C1110" s="332"/>
      <c r="D1110" s="332"/>
      <c r="E1110" s="332"/>
      <c r="F1110" s="297" t="str">
        <f t="shared" si="52"/>
        <v/>
      </c>
      <c r="G1110" s="297" t="str">
        <f t="shared" si="53"/>
        <v/>
      </c>
    </row>
    <row r="1111" s="278" customFormat="1" ht="14.25" spans="1:7">
      <c r="A1111" s="295" t="s">
        <v>1970</v>
      </c>
      <c r="B1111" s="329" t="s">
        <v>1971</v>
      </c>
      <c r="C1111" s="324">
        <f>C1112+C1139+C1154</f>
        <v>3660</v>
      </c>
      <c r="D1111" s="324">
        <f>D1112+D1139+D1154</f>
        <v>4878</v>
      </c>
      <c r="E1111" s="324">
        <f>SUM(E1112,E1139,E1154)</f>
        <v>5238</v>
      </c>
      <c r="F1111" s="297">
        <f t="shared" si="52"/>
        <v>143.1</v>
      </c>
      <c r="G1111" s="297">
        <f t="shared" si="53"/>
        <v>107.4</v>
      </c>
    </row>
    <row r="1112" s="278" customFormat="1" ht="14.25" spans="1:7">
      <c r="A1112" s="298" t="s">
        <v>1972</v>
      </c>
      <c r="B1112" s="327" t="s">
        <v>1973</v>
      </c>
      <c r="C1112" s="300">
        <f>SUM(C1113:C1138)</f>
        <v>3520</v>
      </c>
      <c r="D1112" s="300">
        <f>SUM(D1113:D1138)</f>
        <v>4749</v>
      </c>
      <c r="E1112" s="300">
        <f>SUM(E1113:E1138)</f>
        <v>5158</v>
      </c>
      <c r="F1112" s="297">
        <f t="shared" si="52"/>
        <v>146.5</v>
      </c>
      <c r="G1112" s="297">
        <f t="shared" si="53"/>
        <v>108.6</v>
      </c>
    </row>
    <row r="1113" s="278" customFormat="1" ht="15" spans="1:7">
      <c r="A1113" s="301" t="s">
        <v>1974</v>
      </c>
      <c r="B1113" s="328" t="s">
        <v>33</v>
      </c>
      <c r="C1113" s="303">
        <v>895</v>
      </c>
      <c r="D1113" s="304">
        <v>563</v>
      </c>
      <c r="E1113" s="304">
        <v>563</v>
      </c>
      <c r="F1113" s="297">
        <f t="shared" si="52"/>
        <v>62.9</v>
      </c>
      <c r="G1113" s="297">
        <f t="shared" si="53"/>
        <v>100</v>
      </c>
    </row>
    <row r="1114" s="278" customFormat="1" ht="15" spans="1:7">
      <c r="A1114" s="301" t="s">
        <v>1975</v>
      </c>
      <c r="B1114" s="328" t="s">
        <v>35</v>
      </c>
      <c r="C1114" s="303">
        <v>20</v>
      </c>
      <c r="D1114" s="304"/>
      <c r="E1114" s="304">
        <v>251</v>
      </c>
      <c r="F1114" s="297">
        <f t="shared" si="52"/>
        <v>1255</v>
      </c>
      <c r="G1114" s="297" t="str">
        <f t="shared" si="53"/>
        <v/>
      </c>
    </row>
    <row r="1115" s="278" customFormat="1" ht="15" spans="1:7">
      <c r="A1115" s="301" t="s">
        <v>1976</v>
      </c>
      <c r="B1115" s="328" t="s">
        <v>37</v>
      </c>
      <c r="C1115" s="303"/>
      <c r="D1115" s="304"/>
      <c r="E1115" s="304"/>
      <c r="F1115" s="297" t="str">
        <f t="shared" si="52"/>
        <v/>
      </c>
      <c r="G1115" s="297" t="str">
        <f t="shared" si="53"/>
        <v/>
      </c>
    </row>
    <row r="1116" s="278" customFormat="1" ht="15" spans="1:7">
      <c r="A1116" s="301" t="s">
        <v>1977</v>
      </c>
      <c r="B1116" s="328" t="s">
        <v>1978</v>
      </c>
      <c r="C1116" s="303">
        <v>333</v>
      </c>
      <c r="D1116" s="304">
        <v>180</v>
      </c>
      <c r="E1116" s="304"/>
      <c r="F1116" s="297">
        <f t="shared" si="52"/>
        <v>0</v>
      </c>
      <c r="G1116" s="297">
        <f t="shared" si="53"/>
        <v>0</v>
      </c>
    </row>
    <row r="1117" s="278" customFormat="1" ht="15" spans="1:7">
      <c r="A1117" s="301" t="s">
        <v>1979</v>
      </c>
      <c r="B1117" s="328" t="s">
        <v>1980</v>
      </c>
      <c r="C1117" s="303"/>
      <c r="D1117" s="304">
        <v>1451</v>
      </c>
      <c r="E1117" s="304">
        <v>2412</v>
      </c>
      <c r="F1117" s="297" t="str">
        <f t="shared" si="52"/>
        <v/>
      </c>
      <c r="G1117" s="297">
        <f t="shared" si="53"/>
        <v>166.2</v>
      </c>
    </row>
    <row r="1118" s="278" customFormat="1" ht="15" spans="1:7">
      <c r="A1118" s="301" t="s">
        <v>1981</v>
      </c>
      <c r="B1118" s="328" t="s">
        <v>1982</v>
      </c>
      <c r="C1118" s="303"/>
      <c r="D1118" s="304"/>
      <c r="E1118" s="304"/>
      <c r="F1118" s="297" t="str">
        <f t="shared" si="52"/>
        <v/>
      </c>
      <c r="G1118" s="297" t="str">
        <f t="shared" si="53"/>
        <v/>
      </c>
    </row>
    <row r="1119" s="278" customFormat="1" ht="15" spans="1:7">
      <c r="A1119" s="301" t="s">
        <v>1983</v>
      </c>
      <c r="B1119" s="328" t="s">
        <v>1984</v>
      </c>
      <c r="C1119" s="303"/>
      <c r="D1119" s="304">
        <v>11</v>
      </c>
      <c r="E1119" s="304"/>
      <c r="F1119" s="297" t="str">
        <f t="shared" si="52"/>
        <v/>
      </c>
      <c r="G1119" s="297">
        <f t="shared" si="53"/>
        <v>0</v>
      </c>
    </row>
    <row r="1120" s="278" customFormat="1" ht="15" spans="1:7">
      <c r="A1120" s="301" t="s">
        <v>1985</v>
      </c>
      <c r="B1120" s="328" t="s">
        <v>1986</v>
      </c>
      <c r="C1120" s="303"/>
      <c r="D1120" s="304"/>
      <c r="E1120" s="304"/>
      <c r="F1120" s="297" t="str">
        <f t="shared" si="52"/>
        <v/>
      </c>
      <c r="G1120" s="297" t="str">
        <f t="shared" si="53"/>
        <v/>
      </c>
    </row>
    <row r="1121" s="278" customFormat="1" ht="15" spans="1:7">
      <c r="A1121" s="301" t="s">
        <v>1987</v>
      </c>
      <c r="B1121" s="328" t="s">
        <v>1988</v>
      </c>
      <c r="C1121" s="303">
        <v>1520</v>
      </c>
      <c r="D1121" s="304">
        <v>1002</v>
      </c>
      <c r="E1121" s="304">
        <v>800</v>
      </c>
      <c r="F1121" s="297">
        <f t="shared" si="52"/>
        <v>52.6</v>
      </c>
      <c r="G1121" s="297">
        <f t="shared" si="53"/>
        <v>79.8</v>
      </c>
    </row>
    <row r="1122" s="278" customFormat="1" ht="15" spans="1:7">
      <c r="A1122" s="301" t="s">
        <v>1989</v>
      </c>
      <c r="B1122" s="328" t="s">
        <v>1990</v>
      </c>
      <c r="C1122" s="303">
        <v>210</v>
      </c>
      <c r="D1122" s="304"/>
      <c r="E1122" s="304"/>
      <c r="F1122" s="297">
        <f t="shared" si="52"/>
        <v>0</v>
      </c>
      <c r="G1122" s="297" t="str">
        <f t="shared" si="53"/>
        <v/>
      </c>
    </row>
    <row r="1123" s="278" customFormat="1" ht="15" spans="1:7">
      <c r="A1123" s="301" t="s">
        <v>1991</v>
      </c>
      <c r="B1123" s="328" t="s">
        <v>1992</v>
      </c>
      <c r="C1123" s="303"/>
      <c r="D1123" s="304">
        <v>9</v>
      </c>
      <c r="E1123" s="304"/>
      <c r="F1123" s="297" t="str">
        <f t="shared" si="52"/>
        <v/>
      </c>
      <c r="G1123" s="297">
        <f t="shared" si="53"/>
        <v>0</v>
      </c>
    </row>
    <row r="1124" s="278" customFormat="1" ht="15" spans="1:7">
      <c r="A1124" s="301" t="s">
        <v>1993</v>
      </c>
      <c r="B1124" s="328" t="s">
        <v>1994</v>
      </c>
      <c r="C1124" s="303"/>
      <c r="D1124" s="304"/>
      <c r="E1124" s="304"/>
      <c r="F1124" s="297" t="str">
        <f t="shared" si="52"/>
        <v/>
      </c>
      <c r="G1124" s="297" t="str">
        <f t="shared" si="53"/>
        <v/>
      </c>
    </row>
    <row r="1125" s="278" customFormat="1" ht="15" spans="1:7">
      <c r="A1125" s="301" t="s">
        <v>1995</v>
      </c>
      <c r="B1125" s="328" t="s">
        <v>1996</v>
      </c>
      <c r="C1125" s="303"/>
      <c r="D1125" s="304"/>
      <c r="E1125" s="304"/>
      <c r="F1125" s="297" t="str">
        <f t="shared" si="52"/>
        <v/>
      </c>
      <c r="G1125" s="297" t="str">
        <f t="shared" si="53"/>
        <v/>
      </c>
    </row>
    <row r="1126" s="278" customFormat="1" ht="15" spans="1:7">
      <c r="A1126" s="301" t="s">
        <v>1997</v>
      </c>
      <c r="B1126" s="328" t="s">
        <v>1998</v>
      </c>
      <c r="C1126" s="303"/>
      <c r="D1126" s="304"/>
      <c r="E1126" s="304"/>
      <c r="F1126" s="297" t="str">
        <f t="shared" si="52"/>
        <v/>
      </c>
      <c r="G1126" s="297" t="str">
        <f t="shared" si="53"/>
        <v/>
      </c>
    </row>
    <row r="1127" s="278" customFormat="1" ht="15" spans="1:7">
      <c r="A1127" s="301" t="s">
        <v>1999</v>
      </c>
      <c r="B1127" s="328" t="s">
        <v>2000</v>
      </c>
      <c r="C1127" s="303"/>
      <c r="D1127" s="304"/>
      <c r="E1127" s="304"/>
      <c r="F1127" s="297" t="str">
        <f t="shared" si="52"/>
        <v/>
      </c>
      <c r="G1127" s="297" t="str">
        <f t="shared" si="53"/>
        <v/>
      </c>
    </row>
    <row r="1128" s="278" customFormat="1" ht="15" spans="1:7">
      <c r="A1128" s="301" t="s">
        <v>2001</v>
      </c>
      <c r="B1128" s="328" t="s">
        <v>2002</v>
      </c>
      <c r="C1128" s="303"/>
      <c r="D1128" s="304"/>
      <c r="E1128" s="304"/>
      <c r="F1128" s="297" t="str">
        <f t="shared" si="52"/>
        <v/>
      </c>
      <c r="G1128" s="297" t="str">
        <f t="shared" si="53"/>
        <v/>
      </c>
    </row>
    <row r="1129" s="278" customFormat="1" ht="15" spans="1:7">
      <c r="A1129" s="301" t="s">
        <v>2003</v>
      </c>
      <c r="B1129" s="328" t="s">
        <v>2004</v>
      </c>
      <c r="C1129" s="303"/>
      <c r="D1129" s="304"/>
      <c r="E1129" s="304"/>
      <c r="F1129" s="297" t="str">
        <f t="shared" si="52"/>
        <v/>
      </c>
      <c r="G1129" s="297" t="str">
        <f t="shared" si="53"/>
        <v/>
      </c>
    </row>
    <row r="1130" s="278" customFormat="1" ht="15" spans="1:7">
      <c r="A1130" s="301" t="s">
        <v>2005</v>
      </c>
      <c r="B1130" s="328" t="s">
        <v>2006</v>
      </c>
      <c r="C1130" s="303"/>
      <c r="D1130" s="304"/>
      <c r="E1130" s="304"/>
      <c r="F1130" s="297" t="str">
        <f t="shared" si="52"/>
        <v/>
      </c>
      <c r="G1130" s="297" t="str">
        <f t="shared" si="53"/>
        <v/>
      </c>
    </row>
    <row r="1131" s="278" customFormat="1" ht="15" spans="1:7">
      <c r="A1131" s="301" t="s">
        <v>2007</v>
      </c>
      <c r="B1131" s="328" t="s">
        <v>2008</v>
      </c>
      <c r="C1131" s="303"/>
      <c r="D1131" s="304"/>
      <c r="E1131" s="304"/>
      <c r="F1131" s="297" t="str">
        <f t="shared" si="52"/>
        <v/>
      </c>
      <c r="G1131" s="297" t="str">
        <f t="shared" si="53"/>
        <v/>
      </c>
    </row>
    <row r="1132" s="278" customFormat="1" ht="15" spans="1:7">
      <c r="A1132" s="301" t="s">
        <v>2009</v>
      </c>
      <c r="B1132" s="328" t="s">
        <v>2010</v>
      </c>
      <c r="C1132" s="303"/>
      <c r="D1132" s="304"/>
      <c r="E1132" s="304"/>
      <c r="F1132" s="297" t="str">
        <f t="shared" si="52"/>
        <v/>
      </c>
      <c r="G1132" s="297" t="str">
        <f t="shared" si="53"/>
        <v/>
      </c>
    </row>
    <row r="1133" s="278" customFormat="1" ht="15" spans="1:7">
      <c r="A1133" s="301" t="s">
        <v>2011</v>
      </c>
      <c r="B1133" s="328" t="s">
        <v>2012</v>
      </c>
      <c r="C1133" s="303"/>
      <c r="D1133" s="304"/>
      <c r="E1133" s="304"/>
      <c r="F1133" s="297" t="str">
        <f t="shared" si="52"/>
        <v/>
      </c>
      <c r="G1133" s="297" t="str">
        <f t="shared" si="53"/>
        <v/>
      </c>
    </row>
    <row r="1134" s="278" customFormat="1" ht="15" spans="1:7">
      <c r="A1134" s="301" t="s">
        <v>2013</v>
      </c>
      <c r="B1134" s="328" t="s">
        <v>2014</v>
      </c>
      <c r="C1134" s="303"/>
      <c r="D1134" s="304"/>
      <c r="E1134" s="304"/>
      <c r="F1134" s="297" t="str">
        <f t="shared" si="52"/>
        <v/>
      </c>
      <c r="G1134" s="297" t="str">
        <f t="shared" si="53"/>
        <v/>
      </c>
    </row>
    <row r="1135" s="278" customFormat="1" ht="15" spans="1:7">
      <c r="A1135" s="301" t="s">
        <v>2015</v>
      </c>
      <c r="B1135" s="328" t="s">
        <v>2016</v>
      </c>
      <c r="C1135" s="303"/>
      <c r="D1135" s="304"/>
      <c r="E1135" s="304"/>
      <c r="F1135" s="297" t="str">
        <f t="shared" si="52"/>
        <v/>
      </c>
      <c r="G1135" s="297" t="str">
        <f t="shared" si="53"/>
        <v/>
      </c>
    </row>
    <row r="1136" s="278" customFormat="1" ht="15" spans="1:7">
      <c r="A1136" s="301" t="s">
        <v>2017</v>
      </c>
      <c r="B1136" s="328" t="s">
        <v>2018</v>
      </c>
      <c r="C1136" s="303"/>
      <c r="D1136" s="304"/>
      <c r="E1136" s="304"/>
      <c r="F1136" s="297" t="str">
        <f t="shared" si="52"/>
        <v/>
      </c>
      <c r="G1136" s="297" t="str">
        <f t="shared" si="53"/>
        <v/>
      </c>
    </row>
    <row r="1137" s="278" customFormat="1" ht="15" spans="1:7">
      <c r="A1137" s="301" t="s">
        <v>2019</v>
      </c>
      <c r="B1137" s="328" t="s">
        <v>51</v>
      </c>
      <c r="C1137" s="303">
        <v>222</v>
      </c>
      <c r="D1137" s="304">
        <v>191</v>
      </c>
      <c r="E1137" s="304">
        <v>132</v>
      </c>
      <c r="F1137" s="297">
        <f t="shared" si="52"/>
        <v>59.5</v>
      </c>
      <c r="G1137" s="297">
        <f t="shared" si="53"/>
        <v>69.1</v>
      </c>
    </row>
    <row r="1138" s="278" customFormat="1" ht="15" spans="1:7">
      <c r="A1138" s="301" t="s">
        <v>2020</v>
      </c>
      <c r="B1138" s="328" t="s">
        <v>2021</v>
      </c>
      <c r="C1138" s="303">
        <v>320</v>
      </c>
      <c r="D1138" s="304">
        <v>1342</v>
      </c>
      <c r="E1138" s="304">
        <v>1000</v>
      </c>
      <c r="F1138" s="297">
        <f t="shared" si="52"/>
        <v>312.5</v>
      </c>
      <c r="G1138" s="297">
        <f t="shared" si="53"/>
        <v>74.5</v>
      </c>
    </row>
    <row r="1139" s="278" customFormat="1" ht="14.25" spans="1:7">
      <c r="A1139" s="298" t="s">
        <v>2022</v>
      </c>
      <c r="B1139" s="327" t="s">
        <v>2023</v>
      </c>
      <c r="C1139" s="300">
        <f>SUM(C1140:C1153)</f>
        <v>140</v>
      </c>
      <c r="D1139" s="300">
        <f>SUM(D1140:D1153)</f>
        <v>129</v>
      </c>
      <c r="E1139" s="300">
        <f>SUM(E1140:E1153)</f>
        <v>80</v>
      </c>
      <c r="F1139" s="297">
        <f t="shared" si="52"/>
        <v>57.1</v>
      </c>
      <c r="G1139" s="297">
        <f t="shared" si="53"/>
        <v>62</v>
      </c>
    </row>
    <row r="1140" s="278" customFormat="1" ht="15" spans="1:7">
      <c r="A1140" s="301" t="s">
        <v>2024</v>
      </c>
      <c r="B1140" s="328" t="s">
        <v>33</v>
      </c>
      <c r="C1140" s="303">
        <v>60</v>
      </c>
      <c r="D1140" s="304"/>
      <c r="E1140" s="304"/>
      <c r="F1140" s="297">
        <f t="shared" si="52"/>
        <v>0</v>
      </c>
      <c r="G1140" s="297" t="str">
        <f t="shared" si="53"/>
        <v/>
      </c>
    </row>
    <row r="1141" s="278" customFormat="1" ht="15" spans="1:7">
      <c r="A1141" s="301" t="s">
        <v>2025</v>
      </c>
      <c r="B1141" s="328" t="s">
        <v>35</v>
      </c>
      <c r="C1141" s="303">
        <v>60</v>
      </c>
      <c r="D1141" s="304"/>
      <c r="E1141" s="304">
        <v>80</v>
      </c>
      <c r="F1141" s="297">
        <f t="shared" si="52"/>
        <v>133.3</v>
      </c>
      <c r="G1141" s="297" t="str">
        <f t="shared" si="53"/>
        <v/>
      </c>
    </row>
    <row r="1142" s="278" customFormat="1" ht="15" spans="1:7">
      <c r="A1142" s="301" t="s">
        <v>2026</v>
      </c>
      <c r="B1142" s="328" t="s">
        <v>37</v>
      </c>
      <c r="C1142" s="303"/>
      <c r="D1142" s="304"/>
      <c r="E1142" s="304"/>
      <c r="F1142" s="297" t="str">
        <f t="shared" si="52"/>
        <v/>
      </c>
      <c r="G1142" s="297" t="str">
        <f t="shared" si="53"/>
        <v/>
      </c>
    </row>
    <row r="1143" s="278" customFormat="1" ht="15" spans="1:7">
      <c r="A1143" s="301" t="s">
        <v>2027</v>
      </c>
      <c r="B1143" s="328" t="s">
        <v>2028</v>
      </c>
      <c r="C1143" s="303"/>
      <c r="D1143" s="304">
        <v>19</v>
      </c>
      <c r="E1143" s="304"/>
      <c r="F1143" s="297" t="str">
        <f t="shared" si="52"/>
        <v/>
      </c>
      <c r="G1143" s="297">
        <f t="shared" si="53"/>
        <v>0</v>
      </c>
    </row>
    <row r="1144" s="278" customFormat="1" ht="15" spans="1:7">
      <c r="A1144" s="301" t="s">
        <v>2029</v>
      </c>
      <c r="B1144" s="328" t="s">
        <v>2030</v>
      </c>
      <c r="C1144" s="303"/>
      <c r="D1144" s="304"/>
      <c r="E1144" s="304"/>
      <c r="F1144" s="297" t="str">
        <f t="shared" si="52"/>
        <v/>
      </c>
      <c r="G1144" s="297" t="str">
        <f t="shared" si="53"/>
        <v/>
      </c>
    </row>
    <row r="1145" s="278" customFormat="1" ht="15" spans="1:7">
      <c r="A1145" s="301" t="s">
        <v>2031</v>
      </c>
      <c r="B1145" s="328" t="s">
        <v>2032</v>
      </c>
      <c r="C1145" s="303"/>
      <c r="D1145" s="304"/>
      <c r="E1145" s="304"/>
      <c r="F1145" s="297" t="str">
        <f t="shared" si="52"/>
        <v/>
      </c>
      <c r="G1145" s="297" t="str">
        <f t="shared" si="53"/>
        <v/>
      </c>
    </row>
    <row r="1146" s="278" customFormat="1" ht="15" spans="1:7">
      <c r="A1146" s="301" t="s">
        <v>2033</v>
      </c>
      <c r="B1146" s="328" t="s">
        <v>2034</v>
      </c>
      <c r="C1146" s="303"/>
      <c r="D1146" s="304"/>
      <c r="E1146" s="304"/>
      <c r="F1146" s="297" t="str">
        <f t="shared" si="52"/>
        <v/>
      </c>
      <c r="G1146" s="297" t="str">
        <f t="shared" si="53"/>
        <v/>
      </c>
    </row>
    <row r="1147" s="278" customFormat="1" ht="15" spans="1:7">
      <c r="A1147" s="301" t="s">
        <v>2035</v>
      </c>
      <c r="B1147" s="328" t="s">
        <v>2036</v>
      </c>
      <c r="C1147" s="303">
        <v>20</v>
      </c>
      <c r="D1147" s="304">
        <v>10</v>
      </c>
      <c r="E1147" s="304"/>
      <c r="F1147" s="297">
        <f t="shared" si="52"/>
        <v>0</v>
      </c>
      <c r="G1147" s="297">
        <f t="shared" si="53"/>
        <v>0</v>
      </c>
    </row>
    <row r="1148" s="278" customFormat="1" ht="15" spans="1:7">
      <c r="A1148" s="301" t="s">
        <v>2037</v>
      </c>
      <c r="B1148" s="328" t="s">
        <v>2038</v>
      </c>
      <c r="C1148" s="303"/>
      <c r="D1148" s="304"/>
      <c r="E1148" s="304"/>
      <c r="F1148" s="297" t="str">
        <f t="shared" si="52"/>
        <v/>
      </c>
      <c r="G1148" s="297" t="str">
        <f t="shared" si="53"/>
        <v/>
      </c>
    </row>
    <row r="1149" s="278" customFormat="1" ht="15" spans="1:7">
      <c r="A1149" s="301" t="s">
        <v>2039</v>
      </c>
      <c r="B1149" s="328" t="s">
        <v>2040</v>
      </c>
      <c r="C1149" s="303"/>
      <c r="D1149" s="304">
        <v>40</v>
      </c>
      <c r="E1149" s="304"/>
      <c r="F1149" s="297" t="str">
        <f t="shared" si="52"/>
        <v/>
      </c>
      <c r="G1149" s="297">
        <f t="shared" si="53"/>
        <v>0</v>
      </c>
    </row>
    <row r="1150" s="278" customFormat="1" ht="15" spans="1:7">
      <c r="A1150" s="301" t="s">
        <v>2041</v>
      </c>
      <c r="B1150" s="328" t="s">
        <v>2042</v>
      </c>
      <c r="C1150" s="303"/>
      <c r="D1150" s="304"/>
      <c r="E1150" s="304"/>
      <c r="F1150" s="297" t="str">
        <f t="shared" si="52"/>
        <v/>
      </c>
      <c r="G1150" s="297" t="str">
        <f t="shared" si="53"/>
        <v/>
      </c>
    </row>
    <row r="1151" s="278" customFormat="1" ht="15" spans="1:7">
      <c r="A1151" s="301" t="s">
        <v>2043</v>
      </c>
      <c r="B1151" s="328" t="s">
        <v>2044</v>
      </c>
      <c r="C1151" s="303"/>
      <c r="D1151" s="304"/>
      <c r="E1151" s="304"/>
      <c r="F1151" s="297" t="str">
        <f t="shared" si="52"/>
        <v/>
      </c>
      <c r="G1151" s="297" t="str">
        <f t="shared" si="53"/>
        <v/>
      </c>
    </row>
    <row r="1152" s="278" customFormat="1" ht="15" spans="1:7">
      <c r="A1152" s="301" t="s">
        <v>2045</v>
      </c>
      <c r="B1152" s="328" t="s">
        <v>2046</v>
      </c>
      <c r="C1152" s="303"/>
      <c r="D1152" s="304"/>
      <c r="E1152" s="304"/>
      <c r="F1152" s="297" t="str">
        <f t="shared" si="52"/>
        <v/>
      </c>
      <c r="G1152" s="297" t="str">
        <f t="shared" si="53"/>
        <v/>
      </c>
    </row>
    <row r="1153" s="278" customFormat="1" ht="15" spans="1:7">
      <c r="A1153" s="301" t="s">
        <v>2047</v>
      </c>
      <c r="B1153" s="328" t="s">
        <v>2048</v>
      </c>
      <c r="C1153" s="303"/>
      <c r="D1153" s="304">
        <v>60</v>
      </c>
      <c r="E1153" s="304"/>
      <c r="F1153" s="297" t="str">
        <f t="shared" si="52"/>
        <v/>
      </c>
      <c r="G1153" s="297">
        <f t="shared" si="53"/>
        <v>0</v>
      </c>
    </row>
    <row r="1154" s="278" customFormat="1" ht="14.25" spans="1:7">
      <c r="A1154" s="298" t="s">
        <v>2049</v>
      </c>
      <c r="B1154" s="327" t="s">
        <v>2050</v>
      </c>
      <c r="C1154" s="300">
        <v>0</v>
      </c>
      <c r="D1154" s="300">
        <v>0</v>
      </c>
      <c r="E1154" s="300"/>
      <c r="F1154" s="297" t="str">
        <f t="shared" si="52"/>
        <v/>
      </c>
      <c r="G1154" s="297" t="str">
        <f t="shared" si="53"/>
        <v/>
      </c>
    </row>
    <row r="1155" s="278" customFormat="1" ht="14.25" spans="1:7">
      <c r="A1155" s="301" t="s">
        <v>2051</v>
      </c>
      <c r="B1155" s="328" t="s">
        <v>2052</v>
      </c>
      <c r="C1155" s="303"/>
      <c r="D1155" s="303">
        <v>0</v>
      </c>
      <c r="E1155" s="303"/>
      <c r="F1155" s="297" t="str">
        <f t="shared" si="52"/>
        <v/>
      </c>
      <c r="G1155" s="297" t="str">
        <f t="shared" si="53"/>
        <v/>
      </c>
    </row>
    <row r="1156" s="278" customFormat="1" ht="14.25" spans="1:7">
      <c r="A1156" s="295" t="s">
        <v>2053</v>
      </c>
      <c r="B1156" s="329" t="s">
        <v>2054</v>
      </c>
      <c r="C1156" s="324">
        <f>C1157+C1170+C1174</f>
        <v>4116</v>
      </c>
      <c r="D1156" s="324">
        <f>D1157+D1170+D1174</f>
        <v>9120</v>
      </c>
      <c r="E1156" s="324">
        <f>SUM(E1157,E1170,E1174)</f>
        <v>1526</v>
      </c>
      <c r="F1156" s="297">
        <f t="shared" si="52"/>
        <v>37.1</v>
      </c>
      <c r="G1156" s="297">
        <f t="shared" si="53"/>
        <v>16.7</v>
      </c>
    </row>
    <row r="1157" s="278" customFormat="1" ht="14.25" spans="1:7">
      <c r="A1157" s="298" t="s">
        <v>2055</v>
      </c>
      <c r="B1157" s="327" t="s">
        <v>2056</v>
      </c>
      <c r="C1157" s="300">
        <f>SUM(C1158:C1169)</f>
        <v>4116</v>
      </c>
      <c r="D1157" s="300">
        <f>SUM(D1158:D1169)</f>
        <v>1885</v>
      </c>
      <c r="E1157" s="300">
        <f>SUM(E1158:E1169)</f>
        <v>1526</v>
      </c>
      <c r="F1157" s="297">
        <f t="shared" si="52"/>
        <v>37.1</v>
      </c>
      <c r="G1157" s="297">
        <f t="shared" si="53"/>
        <v>81</v>
      </c>
    </row>
    <row r="1158" s="278" customFormat="1" ht="15" spans="1:7">
      <c r="A1158" s="301" t="s">
        <v>2057</v>
      </c>
      <c r="B1158" s="328" t="s">
        <v>2325</v>
      </c>
      <c r="C1158" s="303"/>
      <c r="D1158" s="304"/>
      <c r="E1158" s="304"/>
      <c r="F1158" s="297" t="str">
        <f t="shared" si="52"/>
        <v/>
      </c>
      <c r="G1158" s="297" t="str">
        <f t="shared" si="53"/>
        <v/>
      </c>
    </row>
    <row r="1159" s="278" customFormat="1" ht="15" spans="1:7">
      <c r="A1159" s="301" t="s">
        <v>2059</v>
      </c>
      <c r="B1159" s="328" t="s">
        <v>2060</v>
      </c>
      <c r="C1159" s="303"/>
      <c r="D1159" s="304"/>
      <c r="E1159" s="304"/>
      <c r="F1159" s="297" t="str">
        <f t="shared" si="52"/>
        <v/>
      </c>
      <c r="G1159" s="297" t="str">
        <f t="shared" si="53"/>
        <v/>
      </c>
    </row>
    <row r="1160" s="278" customFormat="1" ht="15" spans="1:7">
      <c r="A1160" s="301" t="s">
        <v>2061</v>
      </c>
      <c r="B1160" s="328" t="s">
        <v>2062</v>
      </c>
      <c r="C1160" s="303"/>
      <c r="D1160" s="304"/>
      <c r="E1160" s="304">
        <v>583</v>
      </c>
      <c r="F1160" s="297" t="str">
        <f t="shared" si="52"/>
        <v/>
      </c>
      <c r="G1160" s="297" t="str">
        <f t="shared" si="53"/>
        <v/>
      </c>
    </row>
    <row r="1161" s="278" customFormat="1" ht="15" spans="1:7">
      <c r="A1161" s="301" t="s">
        <v>2063</v>
      </c>
      <c r="B1161" s="328" t="s">
        <v>2064</v>
      </c>
      <c r="C1161" s="303"/>
      <c r="D1161" s="304"/>
      <c r="E1161" s="304"/>
      <c r="F1161" s="297" t="str">
        <f t="shared" si="52"/>
        <v/>
      </c>
      <c r="G1161" s="297" t="str">
        <f t="shared" si="53"/>
        <v/>
      </c>
    </row>
    <row r="1162" s="278" customFormat="1" ht="15" spans="1:7">
      <c r="A1162" s="301" t="s">
        <v>2065</v>
      </c>
      <c r="B1162" s="328" t="s">
        <v>2066</v>
      </c>
      <c r="C1162" s="303"/>
      <c r="D1162" s="304"/>
      <c r="E1162" s="304">
        <v>491</v>
      </c>
      <c r="F1162" s="297" t="str">
        <f t="shared" si="52"/>
        <v/>
      </c>
      <c r="G1162" s="297" t="str">
        <f t="shared" si="53"/>
        <v/>
      </c>
    </row>
    <row r="1163" s="278" customFormat="1" ht="15" spans="1:7">
      <c r="A1163" s="301" t="s">
        <v>2067</v>
      </c>
      <c r="B1163" s="328" t="s">
        <v>2068</v>
      </c>
      <c r="C1163" s="303"/>
      <c r="D1163" s="304"/>
      <c r="E1163" s="304"/>
      <c r="F1163" s="297" t="str">
        <f t="shared" si="52"/>
        <v/>
      </c>
      <c r="G1163" s="297" t="str">
        <f t="shared" si="53"/>
        <v/>
      </c>
    </row>
    <row r="1164" s="278" customFormat="1" ht="15" spans="1:7">
      <c r="A1164" s="301" t="s">
        <v>2069</v>
      </c>
      <c r="B1164" s="328" t="s">
        <v>2070</v>
      </c>
      <c r="C1164" s="303"/>
      <c r="D1164" s="304"/>
      <c r="E1164" s="304"/>
      <c r="F1164" s="297" t="str">
        <f t="shared" si="52"/>
        <v/>
      </c>
      <c r="G1164" s="297" t="str">
        <f t="shared" si="53"/>
        <v/>
      </c>
    </row>
    <row r="1165" s="278" customFormat="1" ht="15" spans="1:7">
      <c r="A1165" s="301" t="s">
        <v>2071</v>
      </c>
      <c r="B1165" s="328" t="s">
        <v>2072</v>
      </c>
      <c r="C1165" s="303">
        <v>2839</v>
      </c>
      <c r="D1165" s="304">
        <v>985</v>
      </c>
      <c r="E1165" s="304">
        <v>452</v>
      </c>
      <c r="F1165" s="297">
        <f>IF(C1165=0,"",ROUND(E1165/C1165*100,1))</f>
        <v>15.9</v>
      </c>
      <c r="G1165" s="297">
        <f>IF(D1165=0,"",ROUND(E1165/D1165*100,1))</f>
        <v>45.9</v>
      </c>
    </row>
    <row r="1166" s="278" customFormat="1" ht="15" spans="1:7">
      <c r="A1166" s="333" t="s">
        <v>2073</v>
      </c>
      <c r="B1166" s="334" t="s">
        <v>2074</v>
      </c>
      <c r="C1166" s="303"/>
      <c r="D1166" s="304"/>
      <c r="E1166" s="304"/>
      <c r="F1166" s="297" t="str">
        <f>IF(C1166=0,"",ROUND(E1166/C1166*100,1))</f>
        <v/>
      </c>
      <c r="G1166" s="297" t="str">
        <f>IF(D1166=0,"",ROUND(E1166/D1166*100,1))</f>
        <v/>
      </c>
    </row>
    <row r="1167" s="278" customFormat="1" ht="15" spans="1:7">
      <c r="A1167" s="301" t="s">
        <v>2075</v>
      </c>
      <c r="B1167" s="328" t="s">
        <v>2076</v>
      </c>
      <c r="C1167" s="303"/>
      <c r="D1167" s="303"/>
      <c r="E1167" s="304"/>
      <c r="F1167" s="297" t="str">
        <f>IF(C1167=0,"",ROUND(E1167/C1167*100,1))</f>
        <v/>
      </c>
      <c r="G1167" s="297" t="str">
        <f>IF(D1167=0,"",ROUND(E1167/D1167*100,1))</f>
        <v/>
      </c>
    </row>
    <row r="1168" s="278" customFormat="1" ht="15" spans="1:7">
      <c r="A1168" s="301" t="s">
        <v>2077</v>
      </c>
      <c r="B1168" s="328" t="s">
        <v>2078</v>
      </c>
      <c r="C1168" s="303"/>
      <c r="D1168" s="303"/>
      <c r="E1168" s="304"/>
      <c r="F1168" s="297"/>
      <c r="G1168" s="297"/>
    </row>
    <row r="1169" s="278" customFormat="1" ht="15" spans="1:7">
      <c r="A1169" s="301" t="s">
        <v>2079</v>
      </c>
      <c r="B1169" s="328" t="s">
        <v>2080</v>
      </c>
      <c r="C1169" s="303">
        <v>1277</v>
      </c>
      <c r="D1169" s="303">
        <v>900</v>
      </c>
      <c r="E1169" s="304"/>
      <c r="F1169" s="297">
        <f t="shared" ref="F1169:F1229" si="54">IF(C1169=0,"",ROUND(E1169/C1169*100,1))</f>
        <v>0</v>
      </c>
      <c r="G1169" s="297">
        <f t="shared" ref="G1169:G1229" si="55">IF(D1169=0,"",ROUND(E1169/D1169*100,1))</f>
        <v>0</v>
      </c>
    </row>
    <row r="1170" s="278" customFormat="1" ht="14.25" spans="1:7">
      <c r="A1170" s="298" t="s">
        <v>2081</v>
      </c>
      <c r="B1170" s="327" t="s">
        <v>2082</v>
      </c>
      <c r="C1170" s="300">
        <f>SUM(C1171:C1173)</f>
        <v>0</v>
      </c>
      <c r="D1170" s="300">
        <f>SUM(D1171:D1173)</f>
        <v>7235</v>
      </c>
      <c r="E1170" s="300"/>
      <c r="F1170" s="297" t="str">
        <f t="shared" si="54"/>
        <v/>
      </c>
      <c r="G1170" s="297">
        <f t="shared" si="55"/>
        <v>0</v>
      </c>
    </row>
    <row r="1171" s="278" customFormat="1" ht="15" spans="1:7">
      <c r="A1171" s="301" t="s">
        <v>2083</v>
      </c>
      <c r="B1171" s="328" t="s">
        <v>2084</v>
      </c>
      <c r="C1171" s="303"/>
      <c r="D1171" s="304">
        <v>7235</v>
      </c>
      <c r="E1171" s="304"/>
      <c r="F1171" s="297" t="str">
        <f t="shared" si="54"/>
        <v/>
      </c>
      <c r="G1171" s="297">
        <f t="shared" si="55"/>
        <v>0</v>
      </c>
    </row>
    <row r="1172" s="278" customFormat="1" ht="15" spans="1:7">
      <c r="A1172" s="301" t="s">
        <v>2085</v>
      </c>
      <c r="B1172" s="328" t="s">
        <v>2086</v>
      </c>
      <c r="C1172" s="303"/>
      <c r="D1172" s="303"/>
      <c r="E1172" s="304"/>
      <c r="F1172" s="297" t="str">
        <f t="shared" si="54"/>
        <v/>
      </c>
      <c r="G1172" s="297" t="str">
        <f t="shared" si="55"/>
        <v/>
      </c>
    </row>
    <row r="1173" s="278" customFormat="1" ht="15" spans="1:7">
      <c r="A1173" s="301" t="s">
        <v>2087</v>
      </c>
      <c r="B1173" s="328" t="s">
        <v>2088</v>
      </c>
      <c r="C1173" s="303"/>
      <c r="D1173" s="303"/>
      <c r="E1173" s="304"/>
      <c r="F1173" s="297" t="str">
        <f t="shared" si="54"/>
        <v/>
      </c>
      <c r="G1173" s="297" t="str">
        <f t="shared" si="55"/>
        <v/>
      </c>
    </row>
    <row r="1174" s="278" customFormat="1" ht="14.25" spans="1:7">
      <c r="A1174" s="298" t="s">
        <v>2089</v>
      </c>
      <c r="B1174" s="327" t="s">
        <v>2090</v>
      </c>
      <c r="C1174" s="300">
        <f>SUM(C1175:C1177)</f>
        <v>0</v>
      </c>
      <c r="D1174" s="300">
        <f>SUM(D1175:D1177)</f>
        <v>0</v>
      </c>
      <c r="E1174" s="300"/>
      <c r="F1174" s="297" t="str">
        <f t="shared" si="54"/>
        <v/>
      </c>
      <c r="G1174" s="297" t="str">
        <f t="shared" si="55"/>
        <v/>
      </c>
    </row>
    <row r="1175" s="278" customFormat="1" ht="15" spans="1:7">
      <c r="A1175" s="301" t="s">
        <v>2091</v>
      </c>
      <c r="B1175" s="328" t="s">
        <v>2092</v>
      </c>
      <c r="C1175" s="303"/>
      <c r="D1175" s="303"/>
      <c r="E1175" s="304"/>
      <c r="F1175" s="297" t="str">
        <f t="shared" si="54"/>
        <v/>
      </c>
      <c r="G1175" s="297" t="str">
        <f t="shared" si="55"/>
        <v/>
      </c>
    </row>
    <row r="1176" s="278" customFormat="1" ht="15" spans="1:7">
      <c r="A1176" s="301" t="s">
        <v>2093</v>
      </c>
      <c r="B1176" s="328" t="s">
        <v>2094</v>
      </c>
      <c r="C1176" s="303"/>
      <c r="D1176" s="303"/>
      <c r="E1176" s="304"/>
      <c r="F1176" s="297" t="str">
        <f t="shared" si="54"/>
        <v/>
      </c>
      <c r="G1176" s="297" t="str">
        <f t="shared" si="55"/>
        <v/>
      </c>
    </row>
    <row r="1177" s="278" customFormat="1" ht="15" spans="1:7">
      <c r="A1177" s="301" t="s">
        <v>2095</v>
      </c>
      <c r="B1177" s="328" t="s">
        <v>2096</v>
      </c>
      <c r="C1177" s="303"/>
      <c r="D1177" s="304"/>
      <c r="E1177" s="304"/>
      <c r="F1177" s="297" t="str">
        <f t="shared" si="54"/>
        <v/>
      </c>
      <c r="G1177" s="297" t="str">
        <f t="shared" si="55"/>
        <v/>
      </c>
    </row>
    <row r="1178" s="278" customFormat="1" ht="14.25" spans="1:7">
      <c r="A1178" s="295" t="s">
        <v>2097</v>
      </c>
      <c r="B1178" s="329" t="s">
        <v>2098</v>
      </c>
      <c r="C1178" s="324">
        <f>C1179+C1197+C1203+C1209</f>
        <v>501</v>
      </c>
      <c r="D1178" s="324">
        <f>D1179+D1197+D1203+D1209</f>
        <v>342</v>
      </c>
      <c r="E1178" s="324">
        <f>SUM(E1179,E1197,E1203,E1209)</f>
        <v>678</v>
      </c>
      <c r="F1178" s="297">
        <f t="shared" si="54"/>
        <v>135.3</v>
      </c>
      <c r="G1178" s="297">
        <f t="shared" si="55"/>
        <v>198.2</v>
      </c>
    </row>
    <row r="1179" s="278" customFormat="1" ht="14.25" spans="1:7">
      <c r="A1179" s="298" t="s">
        <v>2099</v>
      </c>
      <c r="B1179" s="327" t="s">
        <v>2100</v>
      </c>
      <c r="C1179" s="300">
        <f>SUM(C1180:C1196)</f>
        <v>381</v>
      </c>
      <c r="D1179" s="300">
        <f>SUM(D1180:D1196)</f>
        <v>282</v>
      </c>
      <c r="E1179" s="300">
        <f>SUM(E1180:E1196)</f>
        <v>678</v>
      </c>
      <c r="F1179" s="297">
        <f t="shared" si="54"/>
        <v>178</v>
      </c>
      <c r="G1179" s="297">
        <f t="shared" si="55"/>
        <v>240.4</v>
      </c>
    </row>
    <row r="1180" s="278" customFormat="1" ht="15" spans="1:7">
      <c r="A1180" s="301" t="s">
        <v>2101</v>
      </c>
      <c r="B1180" s="328" t="s">
        <v>33</v>
      </c>
      <c r="C1180" s="303">
        <v>5</v>
      </c>
      <c r="D1180" s="304"/>
      <c r="E1180" s="304"/>
      <c r="F1180" s="297">
        <f t="shared" si="54"/>
        <v>0</v>
      </c>
      <c r="G1180" s="297" t="str">
        <f t="shared" si="55"/>
        <v/>
      </c>
    </row>
    <row r="1181" s="278" customFormat="1" ht="15" spans="1:7">
      <c r="A1181" s="301" t="s">
        <v>2102</v>
      </c>
      <c r="B1181" s="328" t="s">
        <v>35</v>
      </c>
      <c r="C1181" s="303">
        <v>60</v>
      </c>
      <c r="D1181" s="304">
        <v>85</v>
      </c>
      <c r="E1181" s="304"/>
      <c r="F1181" s="297">
        <f t="shared" si="54"/>
        <v>0</v>
      </c>
      <c r="G1181" s="297">
        <f t="shared" si="55"/>
        <v>0</v>
      </c>
    </row>
    <row r="1182" s="278" customFormat="1" ht="15" spans="1:7">
      <c r="A1182" s="301" t="s">
        <v>2103</v>
      </c>
      <c r="B1182" s="328" t="s">
        <v>37</v>
      </c>
      <c r="C1182" s="303"/>
      <c r="D1182" s="304"/>
      <c r="E1182" s="304"/>
      <c r="F1182" s="297" t="str">
        <f t="shared" si="54"/>
        <v/>
      </c>
      <c r="G1182" s="297" t="str">
        <f t="shared" si="55"/>
        <v/>
      </c>
    </row>
    <row r="1183" s="278" customFormat="1" ht="15" spans="1:7">
      <c r="A1183" s="301" t="s">
        <v>2104</v>
      </c>
      <c r="B1183" s="328" t="s">
        <v>2105</v>
      </c>
      <c r="C1183" s="303"/>
      <c r="D1183" s="304"/>
      <c r="E1183" s="304"/>
      <c r="F1183" s="297" t="str">
        <f t="shared" si="54"/>
        <v/>
      </c>
      <c r="G1183" s="297" t="str">
        <f t="shared" si="55"/>
        <v/>
      </c>
    </row>
    <row r="1184" s="278" customFormat="1" ht="15" spans="1:7">
      <c r="A1184" s="301" t="s">
        <v>2106</v>
      </c>
      <c r="B1184" s="328" t="s">
        <v>2107</v>
      </c>
      <c r="C1184" s="303"/>
      <c r="D1184" s="304"/>
      <c r="E1184" s="304"/>
      <c r="F1184" s="297" t="str">
        <f t="shared" si="54"/>
        <v/>
      </c>
      <c r="G1184" s="297" t="str">
        <f t="shared" si="55"/>
        <v/>
      </c>
    </row>
    <row r="1185" s="278" customFormat="1" ht="15" spans="1:7">
      <c r="A1185" s="301" t="s">
        <v>2108</v>
      </c>
      <c r="B1185" s="328" t="s">
        <v>2109</v>
      </c>
      <c r="C1185" s="303"/>
      <c r="D1185" s="304"/>
      <c r="E1185" s="304"/>
      <c r="F1185" s="297" t="str">
        <f t="shared" si="54"/>
        <v/>
      </c>
      <c r="G1185" s="297" t="str">
        <f t="shared" si="55"/>
        <v/>
      </c>
    </row>
    <row r="1186" s="278" customFormat="1" ht="15" spans="1:7">
      <c r="A1186" s="301" t="s">
        <v>2110</v>
      </c>
      <c r="B1186" s="328" t="s">
        <v>2111</v>
      </c>
      <c r="C1186" s="303"/>
      <c r="D1186" s="304"/>
      <c r="E1186" s="304"/>
      <c r="F1186" s="297" t="str">
        <f t="shared" si="54"/>
        <v/>
      </c>
      <c r="G1186" s="297" t="str">
        <f t="shared" si="55"/>
        <v/>
      </c>
    </row>
    <row r="1187" s="278" customFormat="1" ht="15" spans="1:7">
      <c r="A1187" s="301" t="s">
        <v>2112</v>
      </c>
      <c r="B1187" s="328" t="s">
        <v>2113</v>
      </c>
      <c r="C1187" s="303">
        <v>18</v>
      </c>
      <c r="D1187" s="304"/>
      <c r="E1187" s="304"/>
      <c r="F1187" s="297">
        <f t="shared" si="54"/>
        <v>0</v>
      </c>
      <c r="G1187" s="297" t="str">
        <f t="shared" si="55"/>
        <v/>
      </c>
    </row>
    <row r="1188" s="278" customFormat="1" ht="15" spans="1:7">
      <c r="A1188" s="301" t="s">
        <v>2114</v>
      </c>
      <c r="B1188" s="328" t="s">
        <v>2115</v>
      </c>
      <c r="C1188" s="303"/>
      <c r="D1188" s="304"/>
      <c r="E1188" s="304"/>
      <c r="F1188" s="297" t="str">
        <f t="shared" si="54"/>
        <v/>
      </c>
      <c r="G1188" s="297" t="str">
        <f t="shared" si="55"/>
        <v/>
      </c>
    </row>
    <row r="1189" s="278" customFormat="1" ht="15" spans="1:7">
      <c r="A1189" s="301" t="s">
        <v>2116</v>
      </c>
      <c r="B1189" s="328" t="s">
        <v>2117</v>
      </c>
      <c r="C1189" s="303"/>
      <c r="D1189" s="304"/>
      <c r="E1189" s="304"/>
      <c r="F1189" s="297" t="str">
        <f t="shared" si="54"/>
        <v/>
      </c>
      <c r="G1189" s="297" t="str">
        <f t="shared" si="55"/>
        <v/>
      </c>
    </row>
    <row r="1190" s="278" customFormat="1" ht="15" spans="1:7">
      <c r="A1190" s="301" t="s">
        <v>2118</v>
      </c>
      <c r="B1190" s="328" t="s">
        <v>2119</v>
      </c>
      <c r="C1190" s="303"/>
      <c r="D1190" s="304"/>
      <c r="E1190" s="304"/>
      <c r="F1190" s="297" t="str">
        <f t="shared" si="54"/>
        <v/>
      </c>
      <c r="G1190" s="297" t="str">
        <f t="shared" si="55"/>
        <v/>
      </c>
    </row>
    <row r="1191" s="278" customFormat="1" ht="15" spans="1:7">
      <c r="A1191" s="301" t="s">
        <v>2120</v>
      </c>
      <c r="B1191" s="328" t="s">
        <v>2121</v>
      </c>
      <c r="C1191" s="303"/>
      <c r="D1191" s="304"/>
      <c r="E1191" s="304"/>
      <c r="F1191" s="297" t="str">
        <f t="shared" si="54"/>
        <v/>
      </c>
      <c r="G1191" s="297" t="str">
        <f t="shared" si="55"/>
        <v/>
      </c>
    </row>
    <row r="1192" s="278" customFormat="1" ht="15" spans="1:7">
      <c r="A1192" s="301" t="s">
        <v>2122</v>
      </c>
      <c r="B1192" s="328" t="s">
        <v>2123</v>
      </c>
      <c r="C1192" s="303"/>
      <c r="D1192" s="304"/>
      <c r="E1192" s="304"/>
      <c r="F1192" s="297" t="str">
        <f t="shared" si="54"/>
        <v/>
      </c>
      <c r="G1192" s="297" t="str">
        <f t="shared" si="55"/>
        <v/>
      </c>
    </row>
    <row r="1193" s="278" customFormat="1" ht="15" spans="1:7">
      <c r="A1193" s="301" t="s">
        <v>2124</v>
      </c>
      <c r="B1193" s="328" t="s">
        <v>2125</v>
      </c>
      <c r="C1193" s="303"/>
      <c r="D1193" s="304">
        <v>10</v>
      </c>
      <c r="E1193" s="304"/>
      <c r="F1193" s="297" t="str">
        <f t="shared" si="54"/>
        <v/>
      </c>
      <c r="G1193" s="297">
        <f t="shared" si="55"/>
        <v>0</v>
      </c>
    </row>
    <row r="1194" s="278" customFormat="1" ht="15" spans="1:7">
      <c r="A1194" s="301" t="s">
        <v>2126</v>
      </c>
      <c r="B1194" s="328" t="s">
        <v>2127</v>
      </c>
      <c r="C1194" s="303"/>
      <c r="D1194" s="304"/>
      <c r="E1194" s="304"/>
      <c r="F1194" s="297" t="str">
        <f t="shared" si="54"/>
        <v/>
      </c>
      <c r="G1194" s="297" t="str">
        <f t="shared" si="55"/>
        <v/>
      </c>
    </row>
    <row r="1195" s="278" customFormat="1" ht="15" spans="1:7">
      <c r="A1195" s="301" t="s">
        <v>2128</v>
      </c>
      <c r="B1195" s="328" t="s">
        <v>51</v>
      </c>
      <c r="C1195" s="303">
        <v>60</v>
      </c>
      <c r="D1195" s="304">
        <v>5</v>
      </c>
      <c r="E1195" s="304">
        <v>334</v>
      </c>
      <c r="F1195" s="297">
        <f t="shared" si="54"/>
        <v>556.7</v>
      </c>
      <c r="G1195" s="297">
        <f t="shared" si="55"/>
        <v>6680</v>
      </c>
    </row>
    <row r="1196" s="278" customFormat="1" ht="15" spans="1:7">
      <c r="A1196" s="301" t="s">
        <v>2129</v>
      </c>
      <c r="B1196" s="328" t="s">
        <v>2130</v>
      </c>
      <c r="C1196" s="303">
        <v>238</v>
      </c>
      <c r="D1196" s="304">
        <v>182</v>
      </c>
      <c r="E1196" s="304">
        <v>344</v>
      </c>
      <c r="F1196" s="297">
        <f t="shared" si="54"/>
        <v>144.5</v>
      </c>
      <c r="G1196" s="297">
        <f t="shared" si="55"/>
        <v>189</v>
      </c>
    </row>
    <row r="1197" s="278" customFormat="1" ht="14.25" spans="1:7">
      <c r="A1197" s="298" t="s">
        <v>2131</v>
      </c>
      <c r="B1197" s="327" t="s">
        <v>2132</v>
      </c>
      <c r="C1197" s="300"/>
      <c r="D1197" s="300">
        <f>SUM(D1198:D1202)</f>
        <v>0</v>
      </c>
      <c r="E1197" s="300"/>
      <c r="F1197" s="297" t="str">
        <f t="shared" si="54"/>
        <v/>
      </c>
      <c r="G1197" s="297" t="str">
        <f t="shared" si="55"/>
        <v/>
      </c>
    </row>
    <row r="1198" s="278" customFormat="1" ht="14.25" spans="1:7">
      <c r="A1198" s="301" t="s">
        <v>2133</v>
      </c>
      <c r="B1198" s="328" t="s">
        <v>2134</v>
      </c>
      <c r="C1198" s="303"/>
      <c r="D1198" s="303"/>
      <c r="E1198" s="303"/>
      <c r="F1198" s="297" t="str">
        <f t="shared" si="54"/>
        <v/>
      </c>
      <c r="G1198" s="297" t="str">
        <f t="shared" si="55"/>
        <v/>
      </c>
    </row>
    <row r="1199" s="278" customFormat="1" ht="14.25" spans="1:7">
      <c r="A1199" s="301" t="s">
        <v>2135</v>
      </c>
      <c r="B1199" s="328" t="s">
        <v>2136</v>
      </c>
      <c r="C1199" s="303"/>
      <c r="D1199" s="303"/>
      <c r="E1199" s="303"/>
      <c r="F1199" s="297" t="str">
        <f t="shared" si="54"/>
        <v/>
      </c>
      <c r="G1199" s="297" t="str">
        <f t="shared" si="55"/>
        <v/>
      </c>
    </row>
    <row r="1200" s="278" customFormat="1" ht="14.25" spans="1:7">
      <c r="A1200" s="301" t="s">
        <v>2137</v>
      </c>
      <c r="B1200" s="328" t="s">
        <v>2138</v>
      </c>
      <c r="C1200" s="303"/>
      <c r="D1200" s="303"/>
      <c r="E1200" s="303"/>
      <c r="F1200" s="297" t="str">
        <f t="shared" si="54"/>
        <v/>
      </c>
      <c r="G1200" s="297" t="str">
        <f t="shared" si="55"/>
        <v/>
      </c>
    </row>
    <row r="1201" s="278" customFormat="1" ht="14.25" spans="1:7">
      <c r="A1201" s="301" t="s">
        <v>2139</v>
      </c>
      <c r="B1201" s="328" t="s">
        <v>2140</v>
      </c>
      <c r="C1201" s="303"/>
      <c r="D1201" s="303"/>
      <c r="E1201" s="303"/>
      <c r="F1201" s="297" t="str">
        <f t="shared" si="54"/>
        <v/>
      </c>
      <c r="G1201" s="297" t="str">
        <f t="shared" si="55"/>
        <v/>
      </c>
    </row>
    <row r="1202" s="278" customFormat="1" ht="14.25" spans="1:7">
      <c r="A1202" s="301" t="s">
        <v>2141</v>
      </c>
      <c r="B1202" s="328" t="s">
        <v>2142</v>
      </c>
      <c r="C1202" s="303"/>
      <c r="D1202" s="303"/>
      <c r="E1202" s="303"/>
      <c r="F1202" s="297" t="str">
        <f t="shared" si="54"/>
        <v/>
      </c>
      <c r="G1202" s="297" t="str">
        <f t="shared" si="55"/>
        <v/>
      </c>
    </row>
    <row r="1203" s="278" customFormat="1" ht="14.25" spans="1:7">
      <c r="A1203" s="298" t="s">
        <v>2143</v>
      </c>
      <c r="B1203" s="327" t="s">
        <v>2144</v>
      </c>
      <c r="C1203" s="300"/>
      <c r="D1203" s="300">
        <f>SUM(D1204:D1208)</f>
        <v>0</v>
      </c>
      <c r="E1203" s="300"/>
      <c r="F1203" s="297" t="str">
        <f t="shared" si="54"/>
        <v/>
      </c>
      <c r="G1203" s="297" t="str">
        <f t="shared" si="55"/>
        <v/>
      </c>
    </row>
    <row r="1204" s="278" customFormat="1" ht="14.25" spans="1:7">
      <c r="A1204" s="301" t="s">
        <v>2145</v>
      </c>
      <c r="B1204" s="328" t="s">
        <v>2146</v>
      </c>
      <c r="C1204" s="303"/>
      <c r="D1204" s="303"/>
      <c r="E1204" s="303"/>
      <c r="F1204" s="297" t="str">
        <f t="shared" si="54"/>
        <v/>
      </c>
      <c r="G1204" s="297" t="str">
        <f t="shared" si="55"/>
        <v/>
      </c>
    </row>
    <row r="1205" s="278" customFormat="1" ht="14.25" spans="1:7">
      <c r="A1205" s="301" t="s">
        <v>2147</v>
      </c>
      <c r="B1205" s="328" t="s">
        <v>2148</v>
      </c>
      <c r="C1205" s="303"/>
      <c r="D1205" s="303"/>
      <c r="E1205" s="303"/>
      <c r="F1205" s="297" t="str">
        <f t="shared" si="54"/>
        <v/>
      </c>
      <c r="G1205" s="297" t="str">
        <f t="shared" si="55"/>
        <v/>
      </c>
    </row>
    <row r="1206" s="278" customFormat="1" ht="14.25" spans="1:7">
      <c r="A1206" s="301" t="s">
        <v>2149</v>
      </c>
      <c r="B1206" s="328" t="s">
        <v>2150</v>
      </c>
      <c r="C1206" s="303"/>
      <c r="D1206" s="303"/>
      <c r="E1206" s="303"/>
      <c r="F1206" s="297" t="str">
        <f t="shared" si="54"/>
        <v/>
      </c>
      <c r="G1206" s="297" t="str">
        <f t="shared" si="55"/>
        <v/>
      </c>
    </row>
    <row r="1207" s="278" customFormat="1" ht="14.25" spans="1:7">
      <c r="A1207" s="301" t="s">
        <v>2151</v>
      </c>
      <c r="B1207" s="328" t="s">
        <v>2152</v>
      </c>
      <c r="C1207" s="303"/>
      <c r="D1207" s="303"/>
      <c r="E1207" s="303"/>
      <c r="F1207" s="297" t="str">
        <f t="shared" si="54"/>
        <v/>
      </c>
      <c r="G1207" s="297" t="str">
        <f t="shared" si="55"/>
        <v/>
      </c>
    </row>
    <row r="1208" s="278" customFormat="1" ht="14.25" spans="1:7">
      <c r="A1208" s="301" t="s">
        <v>2153</v>
      </c>
      <c r="B1208" s="328" t="s">
        <v>2154</v>
      </c>
      <c r="C1208" s="303"/>
      <c r="D1208" s="303"/>
      <c r="E1208" s="303"/>
      <c r="F1208" s="297" t="str">
        <f t="shared" si="54"/>
        <v/>
      </c>
      <c r="G1208" s="297" t="str">
        <f t="shared" si="55"/>
        <v/>
      </c>
    </row>
    <row r="1209" s="278" customFormat="1" ht="14.25" spans="1:7">
      <c r="A1209" s="298" t="s">
        <v>2155</v>
      </c>
      <c r="B1209" s="327" t="s">
        <v>2156</v>
      </c>
      <c r="C1209" s="300">
        <f>SUM(C1210:C1221)</f>
        <v>120</v>
      </c>
      <c r="D1209" s="300">
        <f>SUM(D1210:D1221)</f>
        <v>60</v>
      </c>
      <c r="E1209" s="300">
        <f>SUM(E1210:E1221)</f>
        <v>0</v>
      </c>
      <c r="F1209" s="297">
        <f t="shared" si="54"/>
        <v>0</v>
      </c>
      <c r="G1209" s="297">
        <f t="shared" si="55"/>
        <v>0</v>
      </c>
    </row>
    <row r="1210" s="278" customFormat="1" ht="15" spans="1:7">
      <c r="A1210" s="301" t="s">
        <v>2157</v>
      </c>
      <c r="B1210" s="328" t="s">
        <v>2158</v>
      </c>
      <c r="C1210" s="303"/>
      <c r="D1210" s="304"/>
      <c r="E1210" s="304"/>
      <c r="F1210" s="297" t="str">
        <f t="shared" si="54"/>
        <v/>
      </c>
      <c r="G1210" s="297" t="str">
        <f t="shared" si="55"/>
        <v/>
      </c>
    </row>
    <row r="1211" s="278" customFormat="1" ht="15" spans="1:7">
      <c r="A1211" s="301" t="s">
        <v>2159</v>
      </c>
      <c r="B1211" s="328" t="s">
        <v>2160</v>
      </c>
      <c r="C1211" s="303"/>
      <c r="D1211" s="304"/>
      <c r="E1211" s="304"/>
      <c r="F1211" s="297" t="str">
        <f t="shared" si="54"/>
        <v/>
      </c>
      <c r="G1211" s="297" t="str">
        <f t="shared" si="55"/>
        <v/>
      </c>
    </row>
    <row r="1212" s="278" customFormat="1" ht="15" spans="1:7">
      <c r="A1212" s="301" t="s">
        <v>2161</v>
      </c>
      <c r="B1212" s="328" t="s">
        <v>2162</v>
      </c>
      <c r="C1212" s="303">
        <v>30</v>
      </c>
      <c r="D1212" s="304"/>
      <c r="E1212" s="304"/>
      <c r="F1212" s="297">
        <f t="shared" si="54"/>
        <v>0</v>
      </c>
      <c r="G1212" s="297" t="str">
        <f t="shared" si="55"/>
        <v/>
      </c>
    </row>
    <row r="1213" s="278" customFormat="1" ht="15" spans="1:7">
      <c r="A1213" s="301" t="s">
        <v>2163</v>
      </c>
      <c r="B1213" s="328" t="s">
        <v>2164</v>
      </c>
      <c r="C1213" s="303"/>
      <c r="D1213" s="304">
        <v>60</v>
      </c>
      <c r="E1213" s="304"/>
      <c r="F1213" s="297" t="str">
        <f t="shared" si="54"/>
        <v/>
      </c>
      <c r="G1213" s="297">
        <f t="shared" si="55"/>
        <v>0</v>
      </c>
    </row>
    <row r="1214" s="278" customFormat="1" ht="15" spans="1:7">
      <c r="A1214" s="301" t="s">
        <v>2165</v>
      </c>
      <c r="B1214" s="328" t="s">
        <v>2166</v>
      </c>
      <c r="C1214" s="303"/>
      <c r="D1214" s="304"/>
      <c r="E1214" s="304"/>
      <c r="F1214" s="297" t="str">
        <f t="shared" si="54"/>
        <v/>
      </c>
      <c r="G1214" s="297" t="str">
        <f t="shared" si="55"/>
        <v/>
      </c>
    </row>
    <row r="1215" s="278" customFormat="1" ht="15" spans="1:7">
      <c r="A1215" s="301" t="s">
        <v>2167</v>
      </c>
      <c r="B1215" s="328" t="s">
        <v>2168</v>
      </c>
      <c r="C1215" s="303"/>
      <c r="D1215" s="304"/>
      <c r="E1215" s="304"/>
      <c r="F1215" s="297" t="str">
        <f t="shared" si="54"/>
        <v/>
      </c>
      <c r="G1215" s="297" t="str">
        <f t="shared" si="55"/>
        <v/>
      </c>
    </row>
    <row r="1216" s="278" customFormat="1" ht="15" spans="1:7">
      <c r="A1216" s="301" t="s">
        <v>2169</v>
      </c>
      <c r="B1216" s="328" t="s">
        <v>2170</v>
      </c>
      <c r="C1216" s="303"/>
      <c r="D1216" s="304"/>
      <c r="E1216" s="304"/>
      <c r="F1216" s="297" t="str">
        <f t="shared" si="54"/>
        <v/>
      </c>
      <c r="G1216" s="297" t="str">
        <f t="shared" si="55"/>
        <v/>
      </c>
    </row>
    <row r="1217" s="278" customFormat="1" ht="15" spans="1:7">
      <c r="A1217" s="301" t="s">
        <v>2171</v>
      </c>
      <c r="B1217" s="328" t="s">
        <v>2172</v>
      </c>
      <c r="C1217" s="303">
        <v>50</v>
      </c>
      <c r="D1217" s="304"/>
      <c r="E1217" s="304"/>
      <c r="F1217" s="297">
        <f t="shared" si="54"/>
        <v>0</v>
      </c>
      <c r="G1217" s="297" t="str">
        <f t="shared" si="55"/>
        <v/>
      </c>
    </row>
    <row r="1218" s="278" customFormat="1" ht="15" spans="1:7">
      <c r="A1218" s="301" t="s">
        <v>2173</v>
      </c>
      <c r="B1218" s="328" t="s">
        <v>2174</v>
      </c>
      <c r="C1218" s="303"/>
      <c r="D1218" s="304"/>
      <c r="E1218" s="304"/>
      <c r="F1218" s="297" t="str">
        <f t="shared" si="54"/>
        <v/>
      </c>
      <c r="G1218" s="297" t="str">
        <f t="shared" si="55"/>
        <v/>
      </c>
    </row>
    <row r="1219" s="278" customFormat="1" ht="15" spans="1:7">
      <c r="A1219" s="301" t="s">
        <v>2175</v>
      </c>
      <c r="B1219" s="328" t="s">
        <v>2176</v>
      </c>
      <c r="C1219" s="303"/>
      <c r="D1219" s="304"/>
      <c r="E1219" s="304"/>
      <c r="F1219" s="297" t="str">
        <f t="shared" si="54"/>
        <v/>
      </c>
      <c r="G1219" s="297" t="str">
        <f t="shared" si="55"/>
        <v/>
      </c>
    </row>
    <row r="1220" s="278" customFormat="1" ht="15" spans="1:7">
      <c r="A1220" s="301" t="s">
        <v>2177</v>
      </c>
      <c r="B1220" s="328" t="s">
        <v>2178</v>
      </c>
      <c r="C1220" s="303">
        <v>30</v>
      </c>
      <c r="D1220" s="304"/>
      <c r="E1220" s="304"/>
      <c r="F1220" s="297">
        <f t="shared" si="54"/>
        <v>0</v>
      </c>
      <c r="G1220" s="297" t="str">
        <f t="shared" si="55"/>
        <v/>
      </c>
    </row>
    <row r="1221" s="278" customFormat="1" ht="15" spans="1:7">
      <c r="A1221" s="301" t="s">
        <v>2179</v>
      </c>
      <c r="B1221" s="328" t="s">
        <v>2180</v>
      </c>
      <c r="C1221" s="303">
        <v>10</v>
      </c>
      <c r="D1221" s="304"/>
      <c r="E1221" s="304"/>
      <c r="F1221" s="297">
        <f t="shared" si="54"/>
        <v>0</v>
      </c>
      <c r="G1221" s="297" t="str">
        <f t="shared" si="55"/>
        <v/>
      </c>
    </row>
    <row r="1222" s="278" customFormat="1" ht="14.25" spans="1:7">
      <c r="A1222" s="295" t="s">
        <v>2181</v>
      </c>
      <c r="B1222" s="329" t="s">
        <v>2182</v>
      </c>
      <c r="C1222" s="324">
        <f>C1223+C1234+C1241+C1249+C1262+C1266+C1270</f>
        <v>2449</v>
      </c>
      <c r="D1222" s="324">
        <f>D1223+D1234+D1241+D1249+D1262+D1266+D1270</f>
        <v>2644</v>
      </c>
      <c r="E1222" s="324">
        <f>SUM(E1223,E1234,E1241,E1249,E1262,E1266,E1270)</f>
        <v>2950</v>
      </c>
      <c r="F1222" s="297">
        <f t="shared" si="54"/>
        <v>120.5</v>
      </c>
      <c r="G1222" s="297">
        <f t="shared" si="55"/>
        <v>111.6</v>
      </c>
    </row>
    <row r="1223" s="278" customFormat="1" ht="14.25" spans="1:7">
      <c r="A1223" s="298" t="s">
        <v>2183</v>
      </c>
      <c r="B1223" s="327" t="s">
        <v>2184</v>
      </c>
      <c r="C1223" s="300">
        <f>SUM(C1224:C1233)</f>
        <v>1608</v>
      </c>
      <c r="D1223" s="300">
        <f>SUM(D1224:D1233)</f>
        <v>1348</v>
      </c>
      <c r="E1223" s="300">
        <f>SUM(E1224:E1233)</f>
        <v>1535</v>
      </c>
      <c r="F1223" s="297">
        <f t="shared" si="54"/>
        <v>95.5</v>
      </c>
      <c r="G1223" s="297">
        <f t="shared" si="55"/>
        <v>113.9</v>
      </c>
    </row>
    <row r="1224" s="278" customFormat="1" ht="15" spans="1:7">
      <c r="A1224" s="301" t="s">
        <v>2185</v>
      </c>
      <c r="B1224" s="328" t="s">
        <v>33</v>
      </c>
      <c r="C1224" s="303">
        <v>489</v>
      </c>
      <c r="D1224" s="304">
        <v>405</v>
      </c>
      <c r="E1224" s="304">
        <v>720</v>
      </c>
      <c r="F1224" s="297">
        <f t="shared" si="54"/>
        <v>147.2</v>
      </c>
      <c r="G1224" s="297">
        <f t="shared" si="55"/>
        <v>177.8</v>
      </c>
    </row>
    <row r="1225" s="278" customFormat="1" ht="15" spans="1:7">
      <c r="A1225" s="301" t="s">
        <v>2186</v>
      </c>
      <c r="B1225" s="328" t="s">
        <v>35</v>
      </c>
      <c r="C1225" s="303">
        <v>330</v>
      </c>
      <c r="D1225" s="304">
        <v>294</v>
      </c>
      <c r="E1225" s="304">
        <v>480</v>
      </c>
      <c r="F1225" s="297">
        <f t="shared" si="54"/>
        <v>145.5</v>
      </c>
      <c r="G1225" s="297">
        <f t="shared" si="55"/>
        <v>163.3</v>
      </c>
    </row>
    <row r="1226" s="278" customFormat="1" ht="15" spans="1:7">
      <c r="A1226" s="301" t="s">
        <v>2187</v>
      </c>
      <c r="B1226" s="328" t="s">
        <v>37</v>
      </c>
      <c r="C1226" s="303"/>
      <c r="D1226" s="304"/>
      <c r="E1226" s="304"/>
      <c r="F1226" s="297" t="str">
        <f t="shared" si="54"/>
        <v/>
      </c>
      <c r="G1226" s="297" t="str">
        <f t="shared" si="55"/>
        <v/>
      </c>
    </row>
    <row r="1227" s="278" customFormat="1" ht="15" spans="1:7">
      <c r="A1227" s="301" t="s">
        <v>2188</v>
      </c>
      <c r="B1227" s="328" t="s">
        <v>2189</v>
      </c>
      <c r="C1227" s="303">
        <v>55</v>
      </c>
      <c r="D1227" s="304">
        <v>8</v>
      </c>
      <c r="E1227" s="304">
        <v>35</v>
      </c>
      <c r="F1227" s="297">
        <f t="shared" si="54"/>
        <v>63.6</v>
      </c>
      <c r="G1227" s="297">
        <f t="shared" si="55"/>
        <v>437.5</v>
      </c>
    </row>
    <row r="1228" s="278" customFormat="1" ht="15" spans="1:7">
      <c r="A1228" s="301" t="s">
        <v>2190</v>
      </c>
      <c r="B1228" s="328" t="s">
        <v>2191</v>
      </c>
      <c r="C1228" s="303"/>
      <c r="D1228" s="304"/>
      <c r="E1228" s="304"/>
      <c r="F1228" s="297" t="str">
        <f t="shared" si="54"/>
        <v/>
      </c>
      <c r="G1228" s="297" t="str">
        <f t="shared" si="55"/>
        <v/>
      </c>
    </row>
    <row r="1229" s="278" customFormat="1" ht="15" spans="1:7">
      <c r="A1229" s="301" t="s">
        <v>2192</v>
      </c>
      <c r="B1229" s="328" t="s">
        <v>2193</v>
      </c>
      <c r="C1229" s="303"/>
      <c r="D1229" s="304"/>
      <c r="E1229" s="304"/>
      <c r="F1229" s="297" t="str">
        <f t="shared" si="54"/>
        <v/>
      </c>
      <c r="G1229" s="297" t="str">
        <f t="shared" si="55"/>
        <v/>
      </c>
    </row>
    <row r="1230" s="278" customFormat="1" ht="15" spans="1:7">
      <c r="A1230" s="301" t="s">
        <v>2194</v>
      </c>
      <c r="B1230" s="328" t="s">
        <v>2195</v>
      </c>
      <c r="C1230" s="303">
        <v>335</v>
      </c>
      <c r="D1230" s="304">
        <v>335</v>
      </c>
      <c r="E1230" s="304"/>
      <c r="F1230" s="297">
        <f t="shared" ref="F1230:F1283" si="56">IF(C1230=0,"",ROUND(E1230/C1230*100,1))</f>
        <v>0</v>
      </c>
      <c r="G1230" s="297">
        <f t="shared" ref="G1230:G1283" si="57">IF(D1230=0,"",ROUND(E1230/D1230*100,1))</f>
        <v>0</v>
      </c>
    </row>
    <row r="1231" s="278" customFormat="1" ht="15" spans="1:7">
      <c r="A1231" s="301" t="s">
        <v>2196</v>
      </c>
      <c r="B1231" s="328" t="s">
        <v>2197</v>
      </c>
      <c r="C1231" s="303">
        <v>50</v>
      </c>
      <c r="D1231" s="304">
        <v>50</v>
      </c>
      <c r="E1231" s="304"/>
      <c r="F1231" s="297">
        <f t="shared" si="56"/>
        <v>0</v>
      </c>
      <c r="G1231" s="297">
        <f t="shared" si="57"/>
        <v>0</v>
      </c>
    </row>
    <row r="1232" s="278" customFormat="1" ht="15" spans="1:7">
      <c r="A1232" s="301" t="s">
        <v>2198</v>
      </c>
      <c r="B1232" s="328" t="s">
        <v>51</v>
      </c>
      <c r="C1232" s="303"/>
      <c r="D1232" s="304"/>
      <c r="E1232" s="304"/>
      <c r="F1232" s="297" t="str">
        <f t="shared" si="56"/>
        <v/>
      </c>
      <c r="G1232" s="297" t="str">
        <f t="shared" si="57"/>
        <v/>
      </c>
    </row>
    <row r="1233" s="278" customFormat="1" ht="15" spans="1:7">
      <c r="A1233" s="301" t="s">
        <v>2199</v>
      </c>
      <c r="B1233" s="328" t="s">
        <v>2200</v>
      </c>
      <c r="C1233" s="303">
        <v>349</v>
      </c>
      <c r="D1233" s="304">
        <v>256</v>
      </c>
      <c r="E1233" s="304">
        <v>300</v>
      </c>
      <c r="F1233" s="297">
        <f t="shared" si="56"/>
        <v>86</v>
      </c>
      <c r="G1233" s="297">
        <f t="shared" si="57"/>
        <v>117.2</v>
      </c>
    </row>
    <row r="1234" s="278" customFormat="1" ht="14.25" spans="1:7">
      <c r="A1234" s="298" t="s">
        <v>2201</v>
      </c>
      <c r="B1234" s="327" t="s">
        <v>2202</v>
      </c>
      <c r="C1234" s="300">
        <f>SUM(C1235:C1240)</f>
        <v>841</v>
      </c>
      <c r="D1234" s="300">
        <f>SUM(D1235:D1240)</f>
        <v>858</v>
      </c>
      <c r="E1234" s="300">
        <f>SUM(E1235:E1240)</f>
        <v>885</v>
      </c>
      <c r="F1234" s="297">
        <f t="shared" si="56"/>
        <v>105.2</v>
      </c>
      <c r="G1234" s="297">
        <f t="shared" si="57"/>
        <v>103.1</v>
      </c>
    </row>
    <row r="1235" s="278" customFormat="1" ht="15" spans="1:7">
      <c r="A1235" s="301" t="s">
        <v>2203</v>
      </c>
      <c r="B1235" s="328" t="s">
        <v>33</v>
      </c>
      <c r="C1235" s="303">
        <v>56</v>
      </c>
      <c r="D1235" s="304">
        <v>170</v>
      </c>
      <c r="E1235" s="304">
        <v>85</v>
      </c>
      <c r="F1235" s="297">
        <f t="shared" si="56"/>
        <v>151.8</v>
      </c>
      <c r="G1235" s="297">
        <f t="shared" si="57"/>
        <v>50</v>
      </c>
    </row>
    <row r="1236" s="278" customFormat="1" ht="15" spans="1:7">
      <c r="A1236" s="301" t="s">
        <v>2204</v>
      </c>
      <c r="B1236" s="328" t="s">
        <v>35</v>
      </c>
      <c r="C1236" s="303">
        <v>712</v>
      </c>
      <c r="D1236" s="304">
        <v>598</v>
      </c>
      <c r="E1236" s="304"/>
      <c r="F1236" s="297">
        <f t="shared" si="56"/>
        <v>0</v>
      </c>
      <c r="G1236" s="297">
        <f t="shared" si="57"/>
        <v>0</v>
      </c>
    </row>
    <row r="1237" s="278" customFormat="1" ht="15" spans="1:7">
      <c r="A1237" s="301" t="s">
        <v>2205</v>
      </c>
      <c r="B1237" s="328" t="s">
        <v>37</v>
      </c>
      <c r="C1237" s="303"/>
      <c r="D1237" s="304"/>
      <c r="E1237" s="304"/>
      <c r="F1237" s="297" t="str">
        <f t="shared" si="56"/>
        <v/>
      </c>
      <c r="G1237" s="297" t="str">
        <f t="shared" si="57"/>
        <v/>
      </c>
    </row>
    <row r="1238" s="278" customFormat="1" ht="15" spans="1:7">
      <c r="A1238" s="301" t="s">
        <v>2206</v>
      </c>
      <c r="B1238" s="328" t="s">
        <v>2207</v>
      </c>
      <c r="C1238" s="303">
        <v>73</v>
      </c>
      <c r="D1238" s="304">
        <v>90</v>
      </c>
      <c r="E1238" s="304">
        <v>800</v>
      </c>
      <c r="F1238" s="297">
        <f t="shared" si="56"/>
        <v>1095.9</v>
      </c>
      <c r="G1238" s="297">
        <f t="shared" si="57"/>
        <v>888.9</v>
      </c>
    </row>
    <row r="1239" s="278" customFormat="1" ht="15" spans="1:7">
      <c r="A1239" s="301" t="s">
        <v>2208</v>
      </c>
      <c r="B1239" s="328" t="s">
        <v>51</v>
      </c>
      <c r="C1239" s="303"/>
      <c r="D1239" s="304"/>
      <c r="E1239" s="304"/>
      <c r="F1239" s="297" t="str">
        <f t="shared" si="56"/>
        <v/>
      </c>
      <c r="G1239" s="297" t="str">
        <f t="shared" si="57"/>
        <v/>
      </c>
    </row>
    <row r="1240" s="278" customFormat="1" ht="15" spans="1:7">
      <c r="A1240" s="301" t="s">
        <v>2209</v>
      </c>
      <c r="B1240" s="328" t="s">
        <v>2210</v>
      </c>
      <c r="C1240" s="303"/>
      <c r="D1240" s="304"/>
      <c r="E1240" s="304"/>
      <c r="F1240" s="297" t="str">
        <f t="shared" si="56"/>
        <v/>
      </c>
      <c r="G1240" s="297" t="str">
        <f t="shared" si="57"/>
        <v/>
      </c>
    </row>
    <row r="1241" s="278" customFormat="1" ht="14.25" spans="1:7">
      <c r="A1241" s="298" t="s">
        <v>2211</v>
      </c>
      <c r="B1241" s="327" t="s">
        <v>2212</v>
      </c>
      <c r="C1241" s="300">
        <f>SUM(C1242:C1248)</f>
        <v>0</v>
      </c>
      <c r="D1241" s="300">
        <f>SUM(D1242:D1248)</f>
        <v>0</v>
      </c>
      <c r="E1241" s="300"/>
      <c r="F1241" s="297" t="str">
        <f t="shared" si="56"/>
        <v/>
      </c>
      <c r="G1241" s="297" t="str">
        <f t="shared" si="57"/>
        <v/>
      </c>
    </row>
    <row r="1242" s="278" customFormat="1" ht="14.25" spans="1:7">
      <c r="A1242" s="301" t="s">
        <v>2213</v>
      </c>
      <c r="B1242" s="328" t="s">
        <v>33</v>
      </c>
      <c r="C1242" s="303"/>
      <c r="D1242" s="303"/>
      <c r="E1242" s="303"/>
      <c r="F1242" s="297" t="str">
        <f t="shared" si="56"/>
        <v/>
      </c>
      <c r="G1242" s="297" t="str">
        <f t="shared" si="57"/>
        <v/>
      </c>
    </row>
    <row r="1243" s="278" customFormat="1" ht="14.25" spans="1:7">
      <c r="A1243" s="301" t="s">
        <v>2214</v>
      </c>
      <c r="B1243" s="328" t="s">
        <v>35</v>
      </c>
      <c r="C1243" s="303"/>
      <c r="D1243" s="303"/>
      <c r="E1243" s="303"/>
      <c r="F1243" s="297" t="str">
        <f t="shared" si="56"/>
        <v/>
      </c>
      <c r="G1243" s="297" t="str">
        <f t="shared" si="57"/>
        <v/>
      </c>
    </row>
    <row r="1244" s="278" customFormat="1" ht="14.25" spans="1:7">
      <c r="A1244" s="301" t="s">
        <v>2215</v>
      </c>
      <c r="B1244" s="328" t="s">
        <v>37</v>
      </c>
      <c r="C1244" s="303"/>
      <c r="D1244" s="303"/>
      <c r="E1244" s="303"/>
      <c r="F1244" s="297" t="str">
        <f t="shared" si="56"/>
        <v/>
      </c>
      <c r="G1244" s="297" t="str">
        <f t="shared" si="57"/>
        <v/>
      </c>
    </row>
    <row r="1245" s="278" customFormat="1" ht="14.25" spans="1:7">
      <c r="A1245" s="301" t="s">
        <v>2216</v>
      </c>
      <c r="B1245" s="328" t="s">
        <v>2217</v>
      </c>
      <c r="C1245" s="303"/>
      <c r="D1245" s="303"/>
      <c r="E1245" s="303"/>
      <c r="F1245" s="297" t="str">
        <f t="shared" si="56"/>
        <v/>
      </c>
      <c r="G1245" s="297" t="str">
        <f t="shared" si="57"/>
        <v/>
      </c>
    </row>
    <row r="1246" s="278" customFormat="1" ht="14.25" spans="1:7">
      <c r="A1246" s="301" t="s">
        <v>2218</v>
      </c>
      <c r="B1246" s="328" t="s">
        <v>2219</v>
      </c>
      <c r="C1246" s="303"/>
      <c r="D1246" s="303"/>
      <c r="E1246" s="303"/>
      <c r="F1246" s="297" t="str">
        <f t="shared" si="56"/>
        <v/>
      </c>
      <c r="G1246" s="297" t="str">
        <f t="shared" si="57"/>
        <v/>
      </c>
    </row>
    <row r="1247" s="278" customFormat="1" ht="14.25" spans="1:7">
      <c r="A1247" s="301" t="s">
        <v>2220</v>
      </c>
      <c r="B1247" s="328" t="s">
        <v>51</v>
      </c>
      <c r="C1247" s="303"/>
      <c r="D1247" s="303"/>
      <c r="E1247" s="303"/>
      <c r="F1247" s="297" t="str">
        <f t="shared" si="56"/>
        <v/>
      </c>
      <c r="G1247" s="297" t="str">
        <f t="shared" si="57"/>
        <v/>
      </c>
    </row>
    <row r="1248" s="278" customFormat="1" ht="14.25" spans="1:7">
      <c r="A1248" s="301" t="s">
        <v>2221</v>
      </c>
      <c r="B1248" s="328" t="s">
        <v>2222</v>
      </c>
      <c r="C1248" s="303"/>
      <c r="D1248" s="303"/>
      <c r="E1248" s="303"/>
      <c r="F1248" s="297" t="str">
        <f t="shared" si="56"/>
        <v/>
      </c>
      <c r="G1248" s="297" t="str">
        <f t="shared" si="57"/>
        <v/>
      </c>
    </row>
    <row r="1249" s="278" customFormat="1" ht="14.25" spans="1:7">
      <c r="A1249" s="298" t="s">
        <v>2223</v>
      </c>
      <c r="B1249" s="327" t="s">
        <v>2224</v>
      </c>
      <c r="C1249" s="300">
        <f>SUM(C1250:C1261)</f>
        <v>0</v>
      </c>
      <c r="D1249" s="300">
        <f>SUM(D1250:D1261)</f>
        <v>0</v>
      </c>
      <c r="E1249" s="300"/>
      <c r="F1249" s="297" t="str">
        <f t="shared" si="56"/>
        <v/>
      </c>
      <c r="G1249" s="297" t="str">
        <f t="shared" si="57"/>
        <v/>
      </c>
    </row>
    <row r="1250" s="278" customFormat="1" ht="14.25" spans="1:7">
      <c r="A1250" s="301" t="s">
        <v>2225</v>
      </c>
      <c r="B1250" s="328" t="s">
        <v>33</v>
      </c>
      <c r="C1250" s="303"/>
      <c r="D1250" s="303"/>
      <c r="E1250" s="303"/>
      <c r="F1250" s="297" t="str">
        <f t="shared" si="56"/>
        <v/>
      </c>
      <c r="G1250" s="297" t="str">
        <f t="shared" si="57"/>
        <v/>
      </c>
    </row>
    <row r="1251" s="278" customFormat="1" ht="14.25" spans="1:7">
      <c r="A1251" s="301" t="s">
        <v>2226</v>
      </c>
      <c r="B1251" s="328" t="s">
        <v>35</v>
      </c>
      <c r="C1251" s="303"/>
      <c r="D1251" s="303"/>
      <c r="E1251" s="303"/>
      <c r="F1251" s="297" t="str">
        <f t="shared" si="56"/>
        <v/>
      </c>
      <c r="G1251" s="297" t="str">
        <f t="shared" si="57"/>
        <v/>
      </c>
    </row>
    <row r="1252" s="278" customFormat="1" ht="14.25" spans="1:7">
      <c r="A1252" s="301" t="s">
        <v>2227</v>
      </c>
      <c r="B1252" s="328" t="s">
        <v>37</v>
      </c>
      <c r="C1252" s="303"/>
      <c r="D1252" s="303"/>
      <c r="E1252" s="303"/>
      <c r="F1252" s="297" t="str">
        <f t="shared" si="56"/>
        <v/>
      </c>
      <c r="G1252" s="297" t="str">
        <f t="shared" si="57"/>
        <v/>
      </c>
    </row>
    <row r="1253" s="278" customFormat="1" ht="14.25" spans="1:7">
      <c r="A1253" s="301" t="s">
        <v>2228</v>
      </c>
      <c r="B1253" s="328" t="s">
        <v>2229</v>
      </c>
      <c r="C1253" s="303"/>
      <c r="D1253" s="303"/>
      <c r="E1253" s="303"/>
      <c r="F1253" s="297" t="str">
        <f t="shared" si="56"/>
        <v/>
      </c>
      <c r="G1253" s="297" t="str">
        <f t="shared" si="57"/>
        <v/>
      </c>
    </row>
    <row r="1254" s="278" customFormat="1" ht="14.25" spans="1:7">
      <c r="A1254" s="301" t="s">
        <v>2230</v>
      </c>
      <c r="B1254" s="328" t="s">
        <v>2231</v>
      </c>
      <c r="C1254" s="303"/>
      <c r="D1254" s="303"/>
      <c r="E1254" s="303"/>
      <c r="F1254" s="297" t="str">
        <f t="shared" si="56"/>
        <v/>
      </c>
      <c r="G1254" s="297" t="str">
        <f t="shared" si="57"/>
        <v/>
      </c>
    </row>
    <row r="1255" s="278" customFormat="1" ht="14.25" spans="1:7">
      <c r="A1255" s="301" t="s">
        <v>2232</v>
      </c>
      <c r="B1255" s="328" t="s">
        <v>2233</v>
      </c>
      <c r="C1255" s="303"/>
      <c r="D1255" s="303"/>
      <c r="E1255" s="303"/>
      <c r="F1255" s="297" t="str">
        <f t="shared" si="56"/>
        <v/>
      </c>
      <c r="G1255" s="297" t="str">
        <f t="shared" si="57"/>
        <v/>
      </c>
    </row>
    <row r="1256" s="278" customFormat="1" ht="14.25" spans="1:7">
      <c r="A1256" s="301" t="s">
        <v>2234</v>
      </c>
      <c r="B1256" s="328" t="s">
        <v>2235</v>
      </c>
      <c r="C1256" s="303"/>
      <c r="D1256" s="303"/>
      <c r="E1256" s="303"/>
      <c r="F1256" s="297" t="str">
        <f t="shared" si="56"/>
        <v/>
      </c>
      <c r="G1256" s="297" t="str">
        <f t="shared" si="57"/>
        <v/>
      </c>
    </row>
    <row r="1257" s="278" customFormat="1" ht="14.25" spans="1:7">
      <c r="A1257" s="301" t="s">
        <v>2236</v>
      </c>
      <c r="B1257" s="328" t="s">
        <v>2237</v>
      </c>
      <c r="C1257" s="303"/>
      <c r="D1257" s="303"/>
      <c r="E1257" s="303"/>
      <c r="F1257" s="297" t="str">
        <f t="shared" si="56"/>
        <v/>
      </c>
      <c r="G1257" s="297" t="str">
        <f t="shared" si="57"/>
        <v/>
      </c>
    </row>
    <row r="1258" s="278" customFormat="1" ht="14.25" spans="1:7">
      <c r="A1258" s="301" t="s">
        <v>2238</v>
      </c>
      <c r="B1258" s="328" t="s">
        <v>2239</v>
      </c>
      <c r="C1258" s="303"/>
      <c r="D1258" s="303"/>
      <c r="E1258" s="303"/>
      <c r="F1258" s="297" t="str">
        <f t="shared" si="56"/>
        <v/>
      </c>
      <c r="G1258" s="297" t="str">
        <f t="shared" si="57"/>
        <v/>
      </c>
    </row>
    <row r="1259" s="280" customFormat="1" spans="1:7">
      <c r="A1259" s="301" t="s">
        <v>2240</v>
      </c>
      <c r="B1259" s="328" t="s">
        <v>2241</v>
      </c>
      <c r="C1259" s="303"/>
      <c r="D1259" s="303"/>
      <c r="E1259" s="303"/>
      <c r="F1259" s="297" t="str">
        <f t="shared" si="56"/>
        <v/>
      </c>
      <c r="G1259" s="297" t="str">
        <f t="shared" si="57"/>
        <v/>
      </c>
    </row>
    <row r="1260" s="280" customFormat="1" spans="1:7">
      <c r="A1260" s="301" t="s">
        <v>2242</v>
      </c>
      <c r="B1260" s="328" t="s">
        <v>2243</v>
      </c>
      <c r="C1260" s="303"/>
      <c r="D1260" s="303"/>
      <c r="E1260" s="303"/>
      <c r="F1260" s="297" t="str">
        <f t="shared" si="56"/>
        <v/>
      </c>
      <c r="G1260" s="297" t="str">
        <f t="shared" si="57"/>
        <v/>
      </c>
    </row>
    <row r="1261" s="280" customFormat="1" spans="1:7">
      <c r="A1261" s="301" t="s">
        <v>2244</v>
      </c>
      <c r="B1261" s="328" t="s">
        <v>2245</v>
      </c>
      <c r="C1261" s="303"/>
      <c r="D1261" s="303"/>
      <c r="E1261" s="303"/>
      <c r="F1261" s="297" t="str">
        <f t="shared" si="56"/>
        <v/>
      </c>
      <c r="G1261" s="297" t="str">
        <f t="shared" si="57"/>
        <v/>
      </c>
    </row>
    <row r="1262" s="280" customFormat="1" spans="1:7">
      <c r="A1262" s="298" t="s">
        <v>2246</v>
      </c>
      <c r="B1262" s="327" t="s">
        <v>2247</v>
      </c>
      <c r="C1262" s="300">
        <f>SUM(C1263:C1265)</f>
        <v>0</v>
      </c>
      <c r="D1262" s="300">
        <f>SUM(D1263:D1265)</f>
        <v>0</v>
      </c>
      <c r="E1262" s="300"/>
      <c r="F1262" s="297" t="str">
        <f t="shared" si="56"/>
        <v/>
      </c>
      <c r="G1262" s="297" t="str">
        <f t="shared" si="57"/>
        <v/>
      </c>
    </row>
    <row r="1263" s="280" customFormat="1" ht="15" spans="1:7">
      <c r="A1263" s="301" t="s">
        <v>2248</v>
      </c>
      <c r="B1263" s="328" t="s">
        <v>2249</v>
      </c>
      <c r="C1263" s="303"/>
      <c r="D1263" s="304"/>
      <c r="E1263" s="304"/>
      <c r="F1263" s="297" t="str">
        <f t="shared" si="56"/>
        <v/>
      </c>
      <c r="G1263" s="297" t="str">
        <f t="shared" si="57"/>
        <v/>
      </c>
    </row>
    <row r="1264" s="280" customFormat="1" ht="15" spans="1:7">
      <c r="A1264" s="301" t="s">
        <v>2250</v>
      </c>
      <c r="B1264" s="328" t="s">
        <v>2251</v>
      </c>
      <c r="C1264" s="303"/>
      <c r="D1264" s="304"/>
      <c r="E1264" s="304"/>
      <c r="F1264" s="297" t="str">
        <f t="shared" si="56"/>
        <v/>
      </c>
      <c r="G1264" s="297" t="str">
        <f t="shared" si="57"/>
        <v/>
      </c>
    </row>
    <row r="1265" s="280" customFormat="1" ht="15" spans="1:7">
      <c r="A1265" s="301" t="s">
        <v>2252</v>
      </c>
      <c r="B1265" s="328" t="s">
        <v>2253</v>
      </c>
      <c r="C1265" s="303"/>
      <c r="D1265" s="304"/>
      <c r="E1265" s="304"/>
      <c r="F1265" s="297" t="str">
        <f t="shared" si="56"/>
        <v/>
      </c>
      <c r="G1265" s="297" t="str">
        <f t="shared" si="57"/>
        <v/>
      </c>
    </row>
    <row r="1266" s="280" customFormat="1" spans="1:7">
      <c r="A1266" s="298" t="s">
        <v>2254</v>
      </c>
      <c r="B1266" s="327" t="s">
        <v>2255</v>
      </c>
      <c r="C1266" s="300">
        <f>SUM(C1267:C1269)</f>
        <v>0</v>
      </c>
      <c r="D1266" s="300">
        <f>SUM(D1267:D1269)</f>
        <v>0</v>
      </c>
      <c r="E1266" s="300">
        <f>SUM(E1267:E1269)</f>
        <v>530</v>
      </c>
      <c r="F1266" s="297" t="str">
        <f t="shared" si="56"/>
        <v/>
      </c>
      <c r="G1266" s="297" t="str">
        <f t="shared" si="57"/>
        <v/>
      </c>
    </row>
    <row r="1267" s="280" customFormat="1" ht="15" spans="1:7">
      <c r="A1267" s="301" t="s">
        <v>2256</v>
      </c>
      <c r="B1267" s="328" t="s">
        <v>2257</v>
      </c>
      <c r="C1267" s="303"/>
      <c r="D1267" s="304"/>
      <c r="E1267" s="304">
        <v>530</v>
      </c>
      <c r="F1267" s="297" t="str">
        <f t="shared" si="56"/>
        <v/>
      </c>
      <c r="G1267" s="297" t="str">
        <f t="shared" si="57"/>
        <v/>
      </c>
    </row>
    <row r="1268" s="280" customFormat="1" ht="15" spans="1:7">
      <c r="A1268" s="301" t="s">
        <v>2258</v>
      </c>
      <c r="B1268" s="328" t="s">
        <v>2259</v>
      </c>
      <c r="C1268" s="303"/>
      <c r="D1268" s="304"/>
      <c r="E1268" s="304"/>
      <c r="F1268" s="297" t="str">
        <f t="shared" si="56"/>
        <v/>
      </c>
      <c r="G1268" s="297" t="str">
        <f t="shared" si="57"/>
        <v/>
      </c>
    </row>
    <row r="1269" s="280" customFormat="1" ht="15" spans="1:7">
      <c r="A1269" s="301" t="s">
        <v>2260</v>
      </c>
      <c r="B1269" s="328" t="s">
        <v>2261</v>
      </c>
      <c r="C1269" s="303"/>
      <c r="D1269" s="304"/>
      <c r="E1269" s="304"/>
      <c r="F1269" s="297" t="str">
        <f t="shared" si="56"/>
        <v/>
      </c>
      <c r="G1269" s="297" t="str">
        <f t="shared" si="57"/>
        <v/>
      </c>
    </row>
    <row r="1270" s="280" customFormat="1" spans="1:7">
      <c r="A1270" s="298" t="s">
        <v>2262</v>
      </c>
      <c r="B1270" s="327" t="s">
        <v>2263</v>
      </c>
      <c r="C1270" s="300">
        <f>SUM(C1271)</f>
        <v>0</v>
      </c>
      <c r="D1270" s="300">
        <f>SUM(D1271)</f>
        <v>438</v>
      </c>
      <c r="E1270" s="300"/>
      <c r="F1270" s="297" t="str">
        <f t="shared" si="56"/>
        <v/>
      </c>
      <c r="G1270" s="297">
        <f t="shared" si="57"/>
        <v>0</v>
      </c>
    </row>
    <row r="1271" s="280" customFormat="1" ht="15" spans="1:7">
      <c r="A1271" s="301" t="s">
        <v>2264</v>
      </c>
      <c r="B1271" s="328" t="s">
        <v>2265</v>
      </c>
      <c r="C1271" s="303"/>
      <c r="D1271" s="304">
        <v>438</v>
      </c>
      <c r="E1271" s="304"/>
      <c r="F1271" s="297" t="str">
        <f t="shared" si="56"/>
        <v/>
      </c>
      <c r="G1271" s="297">
        <f t="shared" si="57"/>
        <v>0</v>
      </c>
    </row>
    <row r="1272" s="280" customFormat="1" ht="15" spans="1:7">
      <c r="A1272" s="330" t="s">
        <v>2266</v>
      </c>
      <c r="B1272" s="331" t="s">
        <v>2267</v>
      </c>
      <c r="C1272" s="332">
        <v>3500</v>
      </c>
      <c r="D1272" s="332"/>
      <c r="E1272" s="335">
        <v>3650</v>
      </c>
      <c r="F1272" s="297">
        <f t="shared" si="56"/>
        <v>104.3</v>
      </c>
      <c r="G1272" s="297" t="str">
        <f t="shared" si="57"/>
        <v/>
      </c>
    </row>
    <row r="1273" s="280" customFormat="1" spans="1:7">
      <c r="A1273" s="295" t="s">
        <v>2268</v>
      </c>
      <c r="B1273" s="296" t="s">
        <v>2269</v>
      </c>
      <c r="C1273" s="324">
        <f>SUM(C1274,C1275)</f>
        <v>5148</v>
      </c>
      <c r="D1273" s="324">
        <f>SUM(D1274,D1275)</f>
        <v>714</v>
      </c>
      <c r="E1273" s="324">
        <f>SUM(E1274,E1275)</f>
        <v>18837</v>
      </c>
      <c r="F1273" s="297">
        <f t="shared" si="56"/>
        <v>365.9</v>
      </c>
      <c r="G1273" s="297">
        <f t="shared" si="57"/>
        <v>2638.2</v>
      </c>
    </row>
    <row r="1274" s="280" customFormat="1" ht="15" spans="1:7">
      <c r="A1274" s="330" t="s">
        <v>2270</v>
      </c>
      <c r="B1274" s="336" t="s">
        <v>2271</v>
      </c>
      <c r="C1274" s="332">
        <v>3598</v>
      </c>
      <c r="D1274" s="332"/>
      <c r="E1274" s="335"/>
      <c r="F1274" s="297">
        <f t="shared" si="56"/>
        <v>0</v>
      </c>
      <c r="G1274" s="297" t="str">
        <f t="shared" si="57"/>
        <v/>
      </c>
    </row>
    <row r="1275" s="280" customFormat="1" ht="15" spans="1:7">
      <c r="A1275" s="330" t="s">
        <v>2272</v>
      </c>
      <c r="B1275" s="336" t="s">
        <v>1969</v>
      </c>
      <c r="C1275" s="332">
        <v>1550</v>
      </c>
      <c r="D1275" s="332">
        <v>714</v>
      </c>
      <c r="E1275" s="335">
        <v>18837</v>
      </c>
      <c r="F1275" s="297">
        <f t="shared" si="56"/>
        <v>1215.3</v>
      </c>
      <c r="G1275" s="297">
        <f t="shared" si="57"/>
        <v>2638.2</v>
      </c>
    </row>
    <row r="1276" s="280" customFormat="1" spans="1:7">
      <c r="A1276" s="295" t="s">
        <v>2273</v>
      </c>
      <c r="B1276" s="329" t="s">
        <v>2274</v>
      </c>
      <c r="C1276" s="324">
        <f>C1277</f>
        <v>4493</v>
      </c>
      <c r="D1276" s="324">
        <f>D1277</f>
        <v>3856</v>
      </c>
      <c r="E1276" s="324">
        <f>SUM(E1277)</f>
        <v>5276</v>
      </c>
      <c r="F1276" s="297">
        <f t="shared" si="56"/>
        <v>117.4</v>
      </c>
      <c r="G1276" s="297">
        <f t="shared" si="57"/>
        <v>136.8</v>
      </c>
    </row>
    <row r="1277" s="280" customFormat="1" spans="1:7">
      <c r="A1277" s="298" t="s">
        <v>2275</v>
      </c>
      <c r="B1277" s="327" t="s">
        <v>2276</v>
      </c>
      <c r="C1277" s="300">
        <f>SUM(C1278:C1281)</f>
        <v>4493</v>
      </c>
      <c r="D1277" s="300">
        <f>SUM(D1278:D1281)</f>
        <v>3856</v>
      </c>
      <c r="E1277" s="300">
        <f>SUM(E1278:E1281)</f>
        <v>5276</v>
      </c>
      <c r="F1277" s="297">
        <f t="shared" si="56"/>
        <v>117.4</v>
      </c>
      <c r="G1277" s="297">
        <f t="shared" si="57"/>
        <v>136.8</v>
      </c>
    </row>
    <row r="1278" s="280" customFormat="1" ht="15" spans="1:7">
      <c r="A1278" s="301" t="s">
        <v>2277</v>
      </c>
      <c r="B1278" s="328" t="s">
        <v>2278</v>
      </c>
      <c r="C1278" s="303">
        <v>4323</v>
      </c>
      <c r="D1278" s="304">
        <v>3782</v>
      </c>
      <c r="E1278" s="304">
        <v>5276</v>
      </c>
      <c r="F1278" s="297">
        <f t="shared" si="56"/>
        <v>122</v>
      </c>
      <c r="G1278" s="297">
        <f t="shared" si="57"/>
        <v>139.5</v>
      </c>
    </row>
    <row r="1279" s="280" customFormat="1" ht="15" spans="1:7">
      <c r="A1279" s="301" t="s">
        <v>2279</v>
      </c>
      <c r="B1279" s="328" t="s">
        <v>2280</v>
      </c>
      <c r="C1279" s="303"/>
      <c r="D1279" s="304"/>
      <c r="E1279" s="304"/>
      <c r="F1279" s="297" t="str">
        <f t="shared" si="56"/>
        <v/>
      </c>
      <c r="G1279" s="297" t="str">
        <f t="shared" si="57"/>
        <v/>
      </c>
    </row>
    <row r="1280" s="280" customFormat="1" ht="15" spans="1:7">
      <c r="A1280" s="301" t="s">
        <v>2281</v>
      </c>
      <c r="B1280" s="328" t="s">
        <v>2282</v>
      </c>
      <c r="C1280" s="303"/>
      <c r="D1280" s="304">
        <v>74</v>
      </c>
      <c r="E1280" s="304"/>
      <c r="F1280" s="297" t="str">
        <f t="shared" si="56"/>
        <v/>
      </c>
      <c r="G1280" s="297">
        <f t="shared" si="57"/>
        <v>0</v>
      </c>
    </row>
    <row r="1281" s="280" customFormat="1" ht="15" spans="1:7">
      <c r="A1281" s="301" t="s">
        <v>2283</v>
      </c>
      <c r="B1281" s="328" t="s">
        <v>2284</v>
      </c>
      <c r="C1281" s="303">
        <v>170</v>
      </c>
      <c r="D1281" s="304"/>
      <c r="E1281" s="304"/>
      <c r="F1281" s="297">
        <f t="shared" si="56"/>
        <v>0</v>
      </c>
      <c r="G1281" s="297" t="str">
        <f t="shared" si="57"/>
        <v/>
      </c>
    </row>
    <row r="1282" s="280" customFormat="1" spans="1:7">
      <c r="A1282" s="295" t="s">
        <v>2285</v>
      </c>
      <c r="B1282" s="296" t="s">
        <v>2286</v>
      </c>
      <c r="C1282" s="324"/>
      <c r="D1282" s="324">
        <f>SUM(D1283)</f>
        <v>0</v>
      </c>
      <c r="E1282" s="324"/>
      <c r="F1282" s="297" t="str">
        <f t="shared" si="56"/>
        <v/>
      </c>
      <c r="G1282" s="297" t="str">
        <f t="shared" si="57"/>
        <v/>
      </c>
    </row>
    <row r="1283" s="280" customFormat="1" spans="1:7">
      <c r="A1283" s="337" t="s">
        <v>2287</v>
      </c>
      <c r="B1283" s="338" t="s">
        <v>2288</v>
      </c>
      <c r="C1283" s="339"/>
      <c r="D1283" s="339"/>
      <c r="E1283" s="339"/>
      <c r="F1283" s="297" t="str">
        <f t="shared" si="56"/>
        <v/>
      </c>
      <c r="G1283" s="297" t="str">
        <f t="shared" si="57"/>
        <v/>
      </c>
    </row>
    <row r="1284" s="280" customFormat="1" spans="1:7">
      <c r="A1284" s="340"/>
      <c r="B1284" s="307"/>
      <c r="C1284" s="303"/>
      <c r="D1284" s="315"/>
      <c r="E1284" s="303"/>
      <c r="F1284" s="303"/>
      <c r="G1284" s="303"/>
    </row>
    <row r="1285" s="280" customFormat="1" spans="1:7">
      <c r="A1285" s="340"/>
      <c r="B1285" s="307"/>
      <c r="C1285" s="303"/>
      <c r="D1285" s="315"/>
      <c r="E1285" s="303"/>
      <c r="F1285" s="303"/>
      <c r="G1285" s="303"/>
    </row>
    <row r="1286" s="280" customFormat="1" spans="1:7">
      <c r="A1286" s="341"/>
      <c r="B1286" s="342" t="s">
        <v>2289</v>
      </c>
      <c r="C1286" s="324">
        <f>SUM(C6,C242,C252,C271,C361,C413,C469,C526,C654,C727,C800,C822,C930,C987,C1051,C1071,C1101,C1111,C1156,C1178,C1222,C1272,C1273,C1276,C1282)</f>
        <v>343466.6</v>
      </c>
      <c r="D1286" s="324">
        <f>SUM(D6,D242,D252,D271,D361,D413,D469,D526,D654,D727,D800,D822,D930,D987,D1051,D1071,D1101,D1111,D1156,D1178,D1222,D1272,D1273,D1276,D1282)</f>
        <v>307830</v>
      </c>
      <c r="E1286" s="324">
        <f>E6+E242+E252+E271+E361+E413+E469+E526+E654+E727+E800+E822+E930+E987+E1051+E1071+E1101+E1111+E1156+E1178+E1222+E1272+E1273+E1276+E1282</f>
        <v>363537</v>
      </c>
      <c r="F1286" s="297">
        <f>IF(C1286=0,"",ROUND(E1286/C1286*100,1))</f>
        <v>105.8</v>
      </c>
      <c r="G1286" s="297">
        <f>IF(D1286=0,"",ROUND(E1286/D1286*100,1))</f>
        <v>118.1</v>
      </c>
    </row>
  </sheetData>
  <autoFilter ref="A1:G1286">
    <extLst/>
  </autoFilter>
  <mergeCells count="5">
    <mergeCell ref="A2:G2"/>
    <mergeCell ref="A4:B4"/>
    <mergeCell ref="E4:G4"/>
    <mergeCell ref="C4:C5"/>
    <mergeCell ref="D4:D5"/>
  </mergeCells>
  <conditionalFormatting sqref="A237">
    <cfRule type="duplicateValues" dxfId="0" priority="7"/>
  </conditionalFormatting>
  <conditionalFormatting sqref="A646">
    <cfRule type="duplicateValues" dxfId="0" priority="6"/>
  </conditionalFormatting>
  <conditionalFormatting sqref="A869">
    <cfRule type="duplicateValues" dxfId="0" priority="5"/>
  </conditionalFormatting>
  <conditionalFormatting sqref="E901">
    <cfRule type="duplicateValues" dxfId="0" priority="3"/>
  </conditionalFormatting>
  <conditionalFormatting sqref="E902">
    <cfRule type="duplicateValues" dxfId="0" priority="2"/>
  </conditionalFormatting>
  <conditionalFormatting sqref="E903">
    <cfRule type="duplicateValues" dxfId="0" priority="1"/>
  </conditionalFormatting>
  <conditionalFormatting sqref="A1166:A1169">
    <cfRule type="duplicateValues" dxfId="0" priority="4"/>
  </conditionalFormatting>
  <conditionalFormatting sqref="A1:A231 A239:A645 A647:A868 A870:A1165 A1170:A65544">
    <cfRule type="duplicateValues" dxfId="0" priority="9"/>
  </conditionalFormatting>
  <conditionalFormatting sqref="A232:A236 A238">
    <cfRule type="duplicateValues" dxfId="0" priority="8"/>
  </conditionalFormatting>
  <pageMargins left="0.31" right="0.31" top="0.35" bottom="0.35" header="0.31" footer="0.31"/>
  <pageSetup paperSize="9" scale="80" orientation="portrait"/>
  <headerFooter/>
  <ignoredErrors>
    <ignoredError sqref="D30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showGridLines="0" showZeros="0" topLeftCell="A3" workbookViewId="0">
      <selection activeCell="E26" sqref="E26"/>
    </sheetView>
  </sheetViews>
  <sheetFormatPr defaultColWidth="9" defaultRowHeight="11.25" outlineLevelCol="6"/>
  <cols>
    <col min="1" max="1" width="7.625" style="247" customWidth="1"/>
    <col min="2" max="2" width="7" style="247" customWidth="1"/>
    <col min="3" max="3" width="23.625" style="247" customWidth="1"/>
    <col min="4" max="4" width="16.25" style="247" customWidth="1"/>
    <col min="5" max="5" width="17.5" style="247" customWidth="1"/>
    <col min="6" max="6" width="23.25" style="247" customWidth="1"/>
    <col min="7" max="178" width="6.875" style="247" customWidth="1"/>
    <col min="179" max="16384" width="9" style="247"/>
  </cols>
  <sheetData>
    <row r="1" ht="21" customHeight="1" spans="1:5">
      <c r="A1" s="248" t="s">
        <v>2326</v>
      </c>
      <c r="B1" s="248"/>
      <c r="C1" s="249"/>
      <c r="D1" s="249"/>
      <c r="E1" s="249"/>
    </row>
    <row r="2" s="244" customFormat="1" ht="30" customHeight="1" spans="1:6">
      <c r="A2" s="250" t="s">
        <v>2327</v>
      </c>
      <c r="B2" s="250"/>
      <c r="C2" s="250"/>
      <c r="D2" s="250"/>
      <c r="E2" s="250"/>
      <c r="F2" s="251"/>
    </row>
    <row r="3" ht="21" customHeight="1" spans="1:6">
      <c r="A3" s="252"/>
      <c r="B3" s="252"/>
      <c r="C3" s="252"/>
      <c r="D3" s="252"/>
      <c r="F3" s="253" t="s">
        <v>2328</v>
      </c>
    </row>
    <row r="4" s="245" customFormat="1" ht="33.75" customHeight="1" spans="1:6">
      <c r="A4" s="254" t="s">
        <v>2329</v>
      </c>
      <c r="B4" s="254"/>
      <c r="C4" s="255" t="s">
        <v>2330</v>
      </c>
      <c r="D4" s="256" t="s">
        <v>2331</v>
      </c>
      <c r="E4" s="257"/>
      <c r="F4" s="258" t="s">
        <v>8</v>
      </c>
    </row>
    <row r="5" s="245" customFormat="1" ht="24.95" customHeight="1" spans="1:6">
      <c r="A5" s="259" t="s">
        <v>2332</v>
      </c>
      <c r="B5" s="259" t="s">
        <v>2333</v>
      </c>
      <c r="C5" s="255"/>
      <c r="D5" s="260" t="s">
        <v>2334</v>
      </c>
      <c r="E5" s="260" t="s">
        <v>2335</v>
      </c>
      <c r="F5" s="261"/>
    </row>
    <row r="6" s="245" customFormat="1" ht="9" customHeight="1" spans="1:6">
      <c r="A6" s="262"/>
      <c r="B6" s="262"/>
      <c r="C6" s="255"/>
      <c r="D6" s="260"/>
      <c r="E6" s="260"/>
      <c r="F6" s="263"/>
    </row>
    <row r="7" s="245" customFormat="1" ht="24.95" customHeight="1" spans="1:6">
      <c r="A7" s="258" t="s">
        <v>2336</v>
      </c>
      <c r="B7" s="258" t="s">
        <v>2336</v>
      </c>
      <c r="C7" s="264" t="s">
        <v>2336</v>
      </c>
      <c r="D7" s="265">
        <v>1</v>
      </c>
      <c r="E7" s="265">
        <v>2</v>
      </c>
      <c r="F7" s="266"/>
    </row>
    <row r="8" s="246" customFormat="1" ht="24.95" customHeight="1" spans="1:7">
      <c r="A8" s="267"/>
      <c r="B8" s="268"/>
      <c r="C8" s="262" t="s">
        <v>2337</v>
      </c>
      <c r="D8" s="269">
        <f>SUM(D9:D27)</f>
        <v>99512.5044</v>
      </c>
      <c r="E8" s="269">
        <f>SUM(E9:E27)</f>
        <v>99512.5044</v>
      </c>
      <c r="F8" s="270"/>
      <c r="G8" s="271"/>
    </row>
    <row r="9" s="245" customFormat="1" ht="24.95" customHeight="1" spans="1:6">
      <c r="A9" s="267" t="s">
        <v>2338</v>
      </c>
      <c r="B9" s="268" t="s">
        <v>2339</v>
      </c>
      <c r="C9" s="272" t="s">
        <v>2340</v>
      </c>
      <c r="D9" s="273">
        <v>71653.937</v>
      </c>
      <c r="E9" s="273">
        <v>71653.937</v>
      </c>
      <c r="F9" s="266"/>
    </row>
    <row r="10" s="245" customFormat="1" ht="24.95" customHeight="1" spans="1:6">
      <c r="A10" s="267" t="s">
        <v>2338</v>
      </c>
      <c r="B10" s="268" t="s">
        <v>2341</v>
      </c>
      <c r="C10" s="272" t="s">
        <v>2342</v>
      </c>
      <c r="D10" s="273">
        <v>15571.3984</v>
      </c>
      <c r="E10" s="273">
        <v>15571.3984</v>
      </c>
      <c r="F10" s="274"/>
    </row>
    <row r="11" s="245" customFormat="1" ht="24.95" customHeight="1" spans="1:6">
      <c r="A11" s="267" t="s">
        <v>2338</v>
      </c>
      <c r="B11" s="268" t="s">
        <v>2343</v>
      </c>
      <c r="C11" s="272" t="s">
        <v>2344</v>
      </c>
      <c r="D11" s="273">
        <v>7386.269</v>
      </c>
      <c r="E11" s="273">
        <v>7386.269</v>
      </c>
      <c r="F11" s="266"/>
    </row>
    <row r="12" ht="24.95" customHeight="1" spans="1:6">
      <c r="A12" s="267" t="s">
        <v>2338</v>
      </c>
      <c r="B12" s="268" t="s">
        <v>2345</v>
      </c>
      <c r="C12" s="272" t="s">
        <v>2346</v>
      </c>
      <c r="D12" s="273"/>
      <c r="E12" s="273"/>
      <c r="F12" s="275"/>
    </row>
    <row r="13" ht="24.95" customHeight="1" spans="1:6">
      <c r="A13" s="267" t="s">
        <v>2347</v>
      </c>
      <c r="B13" s="268" t="s">
        <v>2339</v>
      </c>
      <c r="C13" s="272" t="s">
        <v>2348</v>
      </c>
      <c r="D13" s="273">
        <v>3116.91</v>
      </c>
      <c r="E13" s="273">
        <v>3116.91</v>
      </c>
      <c r="F13" s="275"/>
    </row>
    <row r="14" ht="24.95" customHeight="1" spans="1:6">
      <c r="A14" s="267" t="s">
        <v>2347</v>
      </c>
      <c r="B14" s="268" t="s">
        <v>2341</v>
      </c>
      <c r="C14" s="272" t="s">
        <v>2349</v>
      </c>
      <c r="D14" s="276"/>
      <c r="E14" s="273"/>
      <c r="F14" s="275"/>
    </row>
    <row r="15" ht="24.95" customHeight="1" spans="1:6">
      <c r="A15" s="267" t="s">
        <v>2347</v>
      </c>
      <c r="B15" s="268" t="s">
        <v>2343</v>
      </c>
      <c r="C15" s="272" t="s">
        <v>2350</v>
      </c>
      <c r="D15" s="276"/>
      <c r="E15" s="273"/>
      <c r="F15" s="275"/>
    </row>
    <row r="16" ht="24.95" customHeight="1" spans="1:6">
      <c r="A16" s="267" t="s">
        <v>2347</v>
      </c>
      <c r="B16" s="268" t="s">
        <v>2351</v>
      </c>
      <c r="C16" s="272" t="s">
        <v>2352</v>
      </c>
      <c r="D16" s="276"/>
      <c r="E16" s="273"/>
      <c r="F16" s="275"/>
    </row>
    <row r="17" ht="24.95" customHeight="1" spans="1:6">
      <c r="A17" s="267" t="s">
        <v>2347</v>
      </c>
      <c r="B17" s="268" t="s">
        <v>2353</v>
      </c>
      <c r="C17" s="272" t="s">
        <v>2354</v>
      </c>
      <c r="D17" s="276"/>
      <c r="E17" s="273"/>
      <c r="F17" s="275"/>
    </row>
    <row r="18" ht="24.95" customHeight="1" spans="1:6">
      <c r="A18" s="267" t="s">
        <v>2347</v>
      </c>
      <c r="B18" s="268" t="s">
        <v>2355</v>
      </c>
      <c r="C18" s="272" t="s">
        <v>2356</v>
      </c>
      <c r="D18" s="276"/>
      <c r="E18" s="273"/>
      <c r="F18" s="275"/>
    </row>
    <row r="19" ht="24.95" customHeight="1" spans="1:6">
      <c r="A19" s="267" t="s">
        <v>2347</v>
      </c>
      <c r="B19" s="268" t="s">
        <v>2357</v>
      </c>
      <c r="C19" s="272" t="s">
        <v>2358</v>
      </c>
      <c r="D19" s="276"/>
      <c r="E19" s="273"/>
      <c r="F19" s="275"/>
    </row>
    <row r="20" ht="24.95" customHeight="1" spans="1:6">
      <c r="A20" s="267" t="s">
        <v>2347</v>
      </c>
      <c r="B20" s="268" t="s">
        <v>2359</v>
      </c>
      <c r="C20" s="272" t="s">
        <v>2360</v>
      </c>
      <c r="D20" s="276"/>
      <c r="E20" s="273"/>
      <c r="F20" s="275"/>
    </row>
    <row r="21" ht="24.95" customHeight="1" spans="1:6">
      <c r="A21" s="267" t="s">
        <v>2347</v>
      </c>
      <c r="B21" s="268" t="s">
        <v>2361</v>
      </c>
      <c r="C21" s="272" t="s">
        <v>2362</v>
      </c>
      <c r="D21" s="276"/>
      <c r="E21" s="273"/>
      <c r="F21" s="275"/>
    </row>
    <row r="22" ht="24.95" customHeight="1" spans="1:6">
      <c r="A22" s="267" t="s">
        <v>2347</v>
      </c>
      <c r="B22" s="268" t="s">
        <v>2345</v>
      </c>
      <c r="C22" s="272" t="s">
        <v>2363</v>
      </c>
      <c r="D22" s="276"/>
      <c r="E22" s="273"/>
      <c r="F22" s="275"/>
    </row>
    <row r="23" ht="24.95" customHeight="1" spans="1:6">
      <c r="A23" s="267" t="s">
        <v>2364</v>
      </c>
      <c r="B23" s="268" t="s">
        <v>2339</v>
      </c>
      <c r="C23" s="272" t="s">
        <v>2365</v>
      </c>
      <c r="D23" s="276"/>
      <c r="E23" s="273"/>
      <c r="F23" s="275"/>
    </row>
    <row r="24" ht="24.95" customHeight="1" spans="1:6">
      <c r="A24" s="267" t="s">
        <v>2364</v>
      </c>
      <c r="B24" s="268" t="s">
        <v>2341</v>
      </c>
      <c r="C24" s="272" t="s">
        <v>2366</v>
      </c>
      <c r="D24" s="276"/>
      <c r="E24" s="273"/>
      <c r="F24" s="275"/>
    </row>
    <row r="25" ht="24.95" customHeight="1" spans="1:6">
      <c r="A25" s="267" t="s">
        <v>2364</v>
      </c>
      <c r="B25" s="268" t="s">
        <v>2353</v>
      </c>
      <c r="C25" s="272" t="s">
        <v>2367</v>
      </c>
      <c r="D25" s="276"/>
      <c r="E25" s="273"/>
      <c r="F25" s="274"/>
    </row>
    <row r="26" ht="24.95" customHeight="1" spans="1:6">
      <c r="A26" s="267" t="s">
        <v>2364</v>
      </c>
      <c r="B26" s="268" t="s">
        <v>2357</v>
      </c>
      <c r="C26" s="272" t="s">
        <v>2368</v>
      </c>
      <c r="D26" s="273">
        <v>1783.99</v>
      </c>
      <c r="E26" s="273">
        <v>1783.99</v>
      </c>
      <c r="F26" s="274"/>
    </row>
    <row r="27" ht="24.95" customHeight="1" spans="1:6">
      <c r="A27" s="267" t="s">
        <v>2364</v>
      </c>
      <c r="B27" s="268" t="s">
        <v>2345</v>
      </c>
      <c r="C27" s="272" t="s">
        <v>2369</v>
      </c>
      <c r="D27" s="276"/>
      <c r="E27" s="273"/>
      <c r="F27" s="274"/>
    </row>
    <row r="28" ht="21" customHeight="1" spans="1:5">
      <c r="A28" s="246"/>
      <c r="B28" s="246"/>
      <c r="C28" s="246"/>
      <c r="D28" s="277"/>
      <c r="E28" s="277"/>
    </row>
    <row r="30" ht="14.25" spans="1:5">
      <c r="A30" s="200"/>
      <c r="B30" s="200"/>
      <c r="C30" s="200"/>
      <c r="D30" s="200"/>
      <c r="E30" s="200"/>
    </row>
  </sheetData>
  <sheetProtection formatCells="0" formatColumns="0" formatRows="0"/>
  <mergeCells count="10">
    <mergeCell ref="A1:B1"/>
    <mergeCell ref="A2:F2"/>
    <mergeCell ref="A4:B4"/>
    <mergeCell ref="D4:E4"/>
    <mergeCell ref="A5:A6"/>
    <mergeCell ref="B5:B6"/>
    <mergeCell ref="C4:C6"/>
    <mergeCell ref="D5:D6"/>
    <mergeCell ref="E5:E6"/>
    <mergeCell ref="F4:F6"/>
  </mergeCells>
  <printOptions horizontalCentered="1"/>
  <pageMargins left="0" right="0" top="0.2" bottom="0.39" header="0.5" footer="0.51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showGridLines="0" showZeros="0" zoomScale="93" zoomScaleNormal="93" workbookViewId="0">
      <pane ySplit="5" topLeftCell="A24" activePane="bottomLeft" state="frozen"/>
      <selection/>
      <selection pane="bottomLeft" activeCell="B36" sqref="B36"/>
    </sheetView>
  </sheetViews>
  <sheetFormatPr defaultColWidth="9" defaultRowHeight="14.25" outlineLevelCol="3"/>
  <cols>
    <col min="1" max="1" width="48.5" style="232" customWidth="1"/>
    <col min="2" max="2" width="37.625" style="232" customWidth="1"/>
    <col min="3" max="3" width="9.375" style="232"/>
    <col min="4" max="16384" width="9" style="232"/>
  </cols>
  <sheetData>
    <row r="1" ht="18" customHeight="1" spans="1:2">
      <c r="A1" s="213" t="s">
        <v>2370</v>
      </c>
      <c r="B1" s="214"/>
    </row>
    <row r="2" s="230" customFormat="1" ht="37.5" customHeight="1" spans="1:2">
      <c r="A2" s="62" t="s">
        <v>2371</v>
      </c>
      <c r="B2" s="62"/>
    </row>
    <row r="3" ht="6.75" customHeight="1" spans="1:2">
      <c r="A3" s="230"/>
      <c r="B3" s="230"/>
    </row>
    <row r="4" ht="18.75" customHeight="1" spans="1:2">
      <c r="A4" s="233"/>
      <c r="B4" s="234" t="s">
        <v>2</v>
      </c>
    </row>
    <row r="5" ht="24.95" customHeight="1" spans="1:2">
      <c r="A5" s="162" t="s">
        <v>2372</v>
      </c>
      <c r="B5" s="216" t="s">
        <v>2373</v>
      </c>
    </row>
    <row r="6" ht="24.95" customHeight="1" spans="1:2">
      <c r="A6" s="218" t="s">
        <v>2374</v>
      </c>
      <c r="B6" s="219">
        <f>B7+B14+B36</f>
        <v>212079.71</v>
      </c>
    </row>
    <row r="7" ht="24.95" customHeight="1" spans="1:2">
      <c r="A7" s="220" t="s">
        <v>2375</v>
      </c>
      <c r="B7" s="219">
        <f>SUM(B8:B13)</f>
        <v>8619</v>
      </c>
    </row>
    <row r="8" ht="24.95" customHeight="1" spans="1:3">
      <c r="A8" s="222" t="s">
        <v>2376</v>
      </c>
      <c r="B8" s="223">
        <v>319</v>
      </c>
      <c r="C8" s="235"/>
    </row>
    <row r="9" ht="24.95" customHeight="1" spans="1:3">
      <c r="A9" s="222" t="s">
        <v>2377</v>
      </c>
      <c r="B9" s="223">
        <v>676</v>
      </c>
      <c r="C9" s="235"/>
    </row>
    <row r="10" ht="24.95" customHeight="1" spans="1:3">
      <c r="A10" s="222" t="s">
        <v>2378</v>
      </c>
      <c r="B10" s="223">
        <v>2792</v>
      </c>
      <c r="C10" s="235"/>
    </row>
    <row r="11" ht="24.95" customHeight="1" spans="1:3">
      <c r="A11" s="222" t="s">
        <v>2379</v>
      </c>
      <c r="B11" s="223">
        <v>4832</v>
      </c>
      <c r="C11" s="235"/>
    </row>
    <row r="12" ht="24.95" customHeight="1" spans="1:3">
      <c r="A12" s="222" t="s">
        <v>2380</v>
      </c>
      <c r="B12" s="223"/>
      <c r="C12" s="235"/>
    </row>
    <row r="13" ht="24.95" customHeight="1" spans="1:3">
      <c r="A13" s="224" t="s">
        <v>2381</v>
      </c>
      <c r="B13" s="223"/>
      <c r="C13" s="235"/>
    </row>
    <row r="14" ht="24.95" customHeight="1" spans="1:2">
      <c r="A14" s="225" t="s">
        <v>2382</v>
      </c>
      <c r="B14" s="236">
        <f>SUM(B15:B35)</f>
        <v>200309.41</v>
      </c>
    </row>
    <row r="15" ht="24.95" customHeight="1" spans="1:3">
      <c r="A15" s="226" t="s">
        <v>2383</v>
      </c>
      <c r="B15" s="237">
        <v>70061</v>
      </c>
      <c r="C15" s="235"/>
    </row>
    <row r="16" ht="24.95" customHeight="1" spans="1:3">
      <c r="A16" s="226" t="s">
        <v>2384</v>
      </c>
      <c r="B16" s="237">
        <v>33138</v>
      </c>
      <c r="C16" s="235"/>
    </row>
    <row r="17" ht="24.95" customHeight="1" spans="1:3">
      <c r="A17" s="238" t="s">
        <v>2385</v>
      </c>
      <c r="B17" s="237">
        <v>179.65</v>
      </c>
      <c r="C17" s="235"/>
    </row>
    <row r="18" ht="24.95" customHeight="1" spans="1:3">
      <c r="A18" s="226" t="s">
        <v>2386</v>
      </c>
      <c r="B18" s="237">
        <v>406</v>
      </c>
      <c r="C18" s="235"/>
    </row>
    <row r="19" ht="24.95" customHeight="1" spans="1:3">
      <c r="A19" s="238" t="s">
        <v>2387</v>
      </c>
      <c r="B19" s="237"/>
      <c r="C19" s="235"/>
    </row>
    <row r="20" ht="24.95" customHeight="1" spans="1:4">
      <c r="A20" s="238" t="s">
        <v>2388</v>
      </c>
      <c r="B20" s="237"/>
      <c r="D20" s="239"/>
    </row>
    <row r="21" ht="24.95" customHeight="1" spans="1:2">
      <c r="A21" s="226" t="s">
        <v>2389</v>
      </c>
      <c r="B21" s="237"/>
    </row>
    <row r="22" ht="24.95" customHeight="1" spans="1:3">
      <c r="A22" s="238" t="s">
        <v>2390</v>
      </c>
      <c r="B22" s="237">
        <v>23157</v>
      </c>
      <c r="C22" s="235"/>
    </row>
    <row r="23" ht="24.95" customHeight="1" spans="1:2">
      <c r="A23" s="238" t="s">
        <v>2391</v>
      </c>
      <c r="B23" s="237">
        <v>1400</v>
      </c>
    </row>
    <row r="24" ht="24.95" customHeight="1" spans="1:3">
      <c r="A24" s="238" t="s">
        <v>2392</v>
      </c>
      <c r="B24" s="237"/>
      <c r="C24" s="235"/>
    </row>
    <row r="25" ht="24.95" customHeight="1" spans="1:3">
      <c r="A25" s="240" t="s">
        <v>2393</v>
      </c>
      <c r="B25" s="237">
        <v>8385</v>
      </c>
      <c r="C25" s="235"/>
    </row>
    <row r="26" ht="24.95" customHeight="1" spans="1:3">
      <c r="A26" s="241" t="s">
        <v>2394</v>
      </c>
      <c r="B26" s="237">
        <v>1394</v>
      </c>
      <c r="C26" s="235"/>
    </row>
    <row r="27" ht="24.95" customHeight="1" spans="1:3">
      <c r="A27" s="241" t="s">
        <v>2395</v>
      </c>
      <c r="B27" s="237">
        <f>21505.2+786.4</f>
        <v>22291.6</v>
      </c>
      <c r="C27" s="235"/>
    </row>
    <row r="28" ht="24.95" customHeight="1" spans="1:3">
      <c r="A28" s="241" t="s">
        <v>2396</v>
      </c>
      <c r="B28" s="237">
        <v>19065.81</v>
      </c>
      <c r="C28" s="235"/>
    </row>
    <row r="29" ht="24.95" customHeight="1" spans="1:3">
      <c r="A29" s="241" t="s">
        <v>2397</v>
      </c>
      <c r="B29" s="237">
        <v>6869.4</v>
      </c>
      <c r="C29" s="235"/>
    </row>
    <row r="30" ht="24.95" customHeight="1" spans="1:3">
      <c r="A30" s="242" t="s">
        <v>2398</v>
      </c>
      <c r="B30" s="237">
        <v>3362.5</v>
      </c>
      <c r="C30" s="235"/>
    </row>
    <row r="31" ht="24.95" customHeight="1" spans="1:3">
      <c r="A31" s="242" t="s">
        <v>2399</v>
      </c>
      <c r="B31" s="237">
        <v>8972.52</v>
      </c>
      <c r="C31" s="235"/>
    </row>
    <row r="32" ht="24.95" customHeight="1" spans="1:3">
      <c r="A32" s="242" t="s">
        <v>2400</v>
      </c>
      <c r="B32" s="237">
        <v>421.53</v>
      </c>
      <c r="C32" s="235"/>
    </row>
    <row r="33" ht="24.95" customHeight="1" spans="1:3">
      <c r="A33" s="242" t="s">
        <v>2401</v>
      </c>
      <c r="B33" s="237">
        <v>51</v>
      </c>
      <c r="C33" s="235"/>
    </row>
    <row r="34" ht="24.95" customHeight="1" spans="1:3">
      <c r="A34" s="242" t="s">
        <v>2402</v>
      </c>
      <c r="B34" s="237">
        <v>1154.4</v>
      </c>
      <c r="C34" s="235"/>
    </row>
    <row r="35" ht="24.95" customHeight="1" spans="1:3">
      <c r="A35" s="242" t="s">
        <v>2403</v>
      </c>
      <c r="B35" s="237"/>
      <c r="C35" s="235"/>
    </row>
    <row r="36" ht="24.95" customHeight="1" spans="1:2">
      <c r="A36" s="228" t="s">
        <v>2404</v>
      </c>
      <c r="B36" s="219">
        <f>SUM(B37:B44)</f>
        <v>3151.3</v>
      </c>
    </row>
    <row r="37" ht="24.95" customHeight="1" spans="1:2">
      <c r="A37" s="229" t="s">
        <v>2405</v>
      </c>
      <c r="B37" s="227">
        <v>1</v>
      </c>
    </row>
    <row r="38" ht="24.95" customHeight="1" spans="1:2">
      <c r="A38" s="229" t="s">
        <v>2406</v>
      </c>
      <c r="B38" s="227"/>
    </row>
    <row r="39" ht="24.95" customHeight="1" spans="1:2">
      <c r="A39" s="229" t="s">
        <v>2407</v>
      </c>
      <c r="B39" s="227"/>
    </row>
    <row r="40" ht="24.95" customHeight="1" spans="1:2">
      <c r="A40" s="229" t="s">
        <v>2408</v>
      </c>
      <c r="B40" s="227"/>
    </row>
    <row r="41" s="231" customFormat="1" ht="24.95" customHeight="1" spans="1:2">
      <c r="A41" s="229" t="s">
        <v>2409</v>
      </c>
      <c r="B41" s="243">
        <v>145.3</v>
      </c>
    </row>
    <row r="42" ht="24.95" customHeight="1" spans="1:2">
      <c r="A42" s="229" t="s">
        <v>2410</v>
      </c>
      <c r="B42" s="227">
        <v>843</v>
      </c>
    </row>
    <row r="43" ht="24.95" customHeight="1" spans="1:2">
      <c r="A43" s="229" t="s">
        <v>2411</v>
      </c>
      <c r="B43" s="227">
        <v>2162</v>
      </c>
    </row>
    <row r="44" ht="24.95" customHeight="1" spans="1:2">
      <c r="A44" s="229" t="s">
        <v>2412</v>
      </c>
      <c r="B44" s="227">
        <v>0</v>
      </c>
    </row>
  </sheetData>
  <mergeCells count="1">
    <mergeCell ref="A2:B2"/>
  </mergeCells>
  <printOptions horizontalCentered="1"/>
  <pageMargins left="0.47" right="0.47" top="0.59" bottom="0.47" header="0.31" footer="0.31"/>
  <pageSetup paperSize="9" scale="7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workbookViewId="0">
      <selection activeCell="B12" sqref="B12"/>
    </sheetView>
  </sheetViews>
  <sheetFormatPr defaultColWidth="9" defaultRowHeight="13.5" outlineLevelCol="2"/>
  <cols>
    <col min="1" max="1" width="47.625" customWidth="1"/>
    <col min="2" max="2" width="32.625" customWidth="1"/>
    <col min="3" max="3" width="17.375" customWidth="1"/>
  </cols>
  <sheetData>
    <row r="1" ht="18.75" spans="1:2">
      <c r="A1" s="213" t="s">
        <v>2413</v>
      </c>
      <c r="B1" s="214"/>
    </row>
    <row r="2" ht="30" customHeight="1" spans="1:2">
      <c r="A2" s="62" t="s">
        <v>2414</v>
      </c>
      <c r="B2" s="62"/>
    </row>
    <row r="3" ht="33" customHeight="1" spans="2:2">
      <c r="B3" s="215" t="s">
        <v>2</v>
      </c>
    </row>
    <row r="4" ht="21.95" customHeight="1" spans="1:3">
      <c r="A4" s="162" t="s">
        <v>2372</v>
      </c>
      <c r="B4" s="216" t="s">
        <v>2415</v>
      </c>
      <c r="C4" s="217"/>
    </row>
    <row r="5" ht="21.95" customHeight="1" spans="1:3">
      <c r="A5" s="218" t="s">
        <v>2374</v>
      </c>
      <c r="B5" s="219">
        <f>B6+B23+B40</f>
        <v>212079.71</v>
      </c>
      <c r="C5" s="217"/>
    </row>
    <row r="6" ht="21.95" customHeight="1" spans="1:3">
      <c r="A6" s="220" t="s">
        <v>2375</v>
      </c>
      <c r="B6" s="219">
        <f>SUM(B7)</f>
        <v>8619</v>
      </c>
      <c r="C6" s="221"/>
    </row>
    <row r="7" ht="21.95" customHeight="1" spans="1:3">
      <c r="A7" s="222" t="s">
        <v>2416</v>
      </c>
      <c r="B7" s="223">
        <v>8619</v>
      </c>
      <c r="C7" s="217"/>
    </row>
    <row r="8" ht="21.95" customHeight="1" spans="1:3">
      <c r="A8" s="224" t="s">
        <v>2417</v>
      </c>
      <c r="B8" s="223">
        <v>0</v>
      </c>
      <c r="C8" s="217"/>
    </row>
    <row r="9" ht="21.95" customHeight="1" spans="1:3">
      <c r="A9" s="224" t="s">
        <v>2418</v>
      </c>
      <c r="B9" s="223">
        <v>0</v>
      </c>
      <c r="C9" s="217"/>
    </row>
    <row r="10" ht="21.95" customHeight="1" spans="1:3">
      <c r="A10" s="224" t="s">
        <v>2419</v>
      </c>
      <c r="B10" s="223">
        <v>0</v>
      </c>
      <c r="C10" s="217"/>
    </row>
    <row r="11" ht="21.95" customHeight="1" spans="1:3">
      <c r="A11" s="224" t="s">
        <v>2420</v>
      </c>
      <c r="B11" s="223">
        <v>0</v>
      </c>
      <c r="C11" s="217"/>
    </row>
    <row r="12" ht="21.95" customHeight="1" spans="1:3">
      <c r="A12" s="224" t="s">
        <v>2421</v>
      </c>
      <c r="B12" s="223">
        <v>0</v>
      </c>
      <c r="C12" s="217"/>
    </row>
    <row r="13" ht="21.95" customHeight="1" spans="1:3">
      <c r="A13" s="224" t="s">
        <v>2422</v>
      </c>
      <c r="B13" s="223">
        <v>0</v>
      </c>
      <c r="C13" s="221"/>
    </row>
    <row r="14" ht="21.95" customHeight="1" spans="1:3">
      <c r="A14" s="224" t="s">
        <v>2423</v>
      </c>
      <c r="B14" s="223">
        <v>0</v>
      </c>
      <c r="C14" s="217"/>
    </row>
    <row r="15" ht="21.95" customHeight="1" spans="1:3">
      <c r="A15" s="224" t="s">
        <v>2424</v>
      </c>
      <c r="B15" s="223">
        <v>0</v>
      </c>
      <c r="C15" s="217"/>
    </row>
    <row r="16" ht="21.95" customHeight="1" spans="1:3">
      <c r="A16" s="224" t="s">
        <v>2425</v>
      </c>
      <c r="B16" s="223">
        <v>0</v>
      </c>
      <c r="C16" s="217"/>
    </row>
    <row r="17" ht="21.95" customHeight="1" spans="1:3">
      <c r="A17" s="224" t="s">
        <v>2426</v>
      </c>
      <c r="B17" s="223">
        <v>0</v>
      </c>
      <c r="C17" s="217"/>
    </row>
    <row r="18" ht="21.95" customHeight="1" spans="1:3">
      <c r="A18" s="224" t="s">
        <v>2427</v>
      </c>
      <c r="B18" s="223">
        <v>0</v>
      </c>
      <c r="C18" s="217"/>
    </row>
    <row r="19" ht="21.95" customHeight="1" spans="1:3">
      <c r="A19" s="224" t="s">
        <v>2428</v>
      </c>
      <c r="B19" s="223">
        <v>0</v>
      </c>
      <c r="C19" s="217"/>
    </row>
    <row r="20" ht="21.95" customHeight="1" spans="1:3">
      <c r="A20" s="224" t="s">
        <v>2429</v>
      </c>
      <c r="B20" s="223">
        <v>0</v>
      </c>
      <c r="C20" s="217"/>
    </row>
    <row r="21" ht="21.95" customHeight="1" spans="1:3">
      <c r="A21" s="224" t="s">
        <v>2430</v>
      </c>
      <c r="B21" s="223">
        <v>0</v>
      </c>
      <c r="C21" s="217"/>
    </row>
    <row r="22" ht="21.95" customHeight="1" spans="1:3">
      <c r="A22" s="224" t="s">
        <v>2431</v>
      </c>
      <c r="B22" s="223">
        <v>0</v>
      </c>
      <c r="C22" s="217"/>
    </row>
    <row r="23" ht="21.95" customHeight="1" spans="1:3">
      <c r="A23" s="225" t="s">
        <v>2382</v>
      </c>
      <c r="B23" s="219">
        <f>SUM(B24)</f>
        <v>200309.41</v>
      </c>
      <c r="C23" s="217"/>
    </row>
    <row r="24" ht="21.95" customHeight="1" spans="1:3">
      <c r="A24" s="226" t="s">
        <v>2416</v>
      </c>
      <c r="B24" s="227">
        <v>200309.41</v>
      </c>
      <c r="C24" s="217"/>
    </row>
    <row r="25" ht="21.95" customHeight="1" spans="1:3">
      <c r="A25" s="224" t="s">
        <v>2417</v>
      </c>
      <c r="B25" s="223">
        <v>0</v>
      </c>
      <c r="C25" s="217"/>
    </row>
    <row r="26" ht="21.95" customHeight="1" spans="1:3">
      <c r="A26" s="224" t="s">
        <v>2418</v>
      </c>
      <c r="B26" s="223">
        <v>0</v>
      </c>
      <c r="C26" s="217"/>
    </row>
    <row r="27" ht="21.95" customHeight="1" spans="1:3">
      <c r="A27" s="224" t="s">
        <v>2419</v>
      </c>
      <c r="B27" s="223">
        <v>0</v>
      </c>
      <c r="C27" s="217"/>
    </row>
    <row r="28" ht="21.95" customHeight="1" spans="1:3">
      <c r="A28" s="224" t="s">
        <v>2420</v>
      </c>
      <c r="B28" s="223">
        <v>0</v>
      </c>
      <c r="C28" s="217"/>
    </row>
    <row r="29" ht="21.95" customHeight="1" spans="1:3">
      <c r="A29" s="224" t="s">
        <v>2421</v>
      </c>
      <c r="B29" s="223">
        <v>0</v>
      </c>
      <c r="C29" s="217"/>
    </row>
    <row r="30" ht="21.95" customHeight="1" spans="1:3">
      <c r="A30" s="224" t="s">
        <v>2422</v>
      </c>
      <c r="B30" s="223">
        <v>0</v>
      </c>
      <c r="C30" s="217"/>
    </row>
    <row r="31" ht="21.95" customHeight="1" spans="1:3">
      <c r="A31" s="224" t="s">
        <v>2423</v>
      </c>
      <c r="B31" s="223">
        <v>0</v>
      </c>
      <c r="C31" s="217"/>
    </row>
    <row r="32" ht="21.95" customHeight="1" spans="1:3">
      <c r="A32" s="224" t="s">
        <v>2424</v>
      </c>
      <c r="B32" s="223">
        <v>0</v>
      </c>
      <c r="C32" s="217"/>
    </row>
    <row r="33" ht="21.95" customHeight="1" spans="1:3">
      <c r="A33" s="224" t="s">
        <v>2425</v>
      </c>
      <c r="B33" s="223">
        <v>0</v>
      </c>
      <c r="C33" s="217"/>
    </row>
    <row r="34" ht="21.95" customHeight="1" spans="1:3">
      <c r="A34" s="224" t="s">
        <v>2426</v>
      </c>
      <c r="B34" s="223">
        <v>0</v>
      </c>
      <c r="C34" s="217"/>
    </row>
    <row r="35" ht="21.95" customHeight="1" spans="1:3">
      <c r="A35" s="224" t="s">
        <v>2427</v>
      </c>
      <c r="B35" s="223">
        <v>0</v>
      </c>
      <c r="C35" s="217"/>
    </row>
    <row r="36" ht="21.95" customHeight="1" spans="1:3">
      <c r="A36" s="224" t="s">
        <v>2428</v>
      </c>
      <c r="B36" s="223">
        <v>0</v>
      </c>
      <c r="C36" s="217"/>
    </row>
    <row r="37" ht="21.95" customHeight="1" spans="1:3">
      <c r="A37" s="224" t="s">
        <v>2429</v>
      </c>
      <c r="B37" s="223">
        <v>0</v>
      </c>
      <c r="C37" s="217"/>
    </row>
    <row r="38" ht="21.95" customHeight="1" spans="1:3">
      <c r="A38" s="224" t="s">
        <v>2430</v>
      </c>
      <c r="B38" s="223">
        <v>0</v>
      </c>
      <c r="C38" s="217"/>
    </row>
    <row r="39" ht="21.95" customHeight="1" spans="1:3">
      <c r="A39" s="224" t="s">
        <v>2431</v>
      </c>
      <c r="B39" s="223">
        <v>0</v>
      </c>
      <c r="C39" s="217"/>
    </row>
    <row r="40" ht="21.95" customHeight="1" spans="1:3">
      <c r="A40" s="228" t="s">
        <v>2404</v>
      </c>
      <c r="B40" s="219">
        <f>SUM(B41)</f>
        <v>3151.3</v>
      </c>
      <c r="C40" s="217"/>
    </row>
    <row r="41" ht="21.95" customHeight="1" spans="1:3">
      <c r="A41" s="229" t="s">
        <v>2416</v>
      </c>
      <c r="B41" s="227">
        <v>3151.3</v>
      </c>
      <c r="C41" s="217"/>
    </row>
    <row r="42" ht="21.95" customHeight="1" spans="1:3">
      <c r="A42" s="224" t="s">
        <v>2417</v>
      </c>
      <c r="B42" s="223">
        <v>0</v>
      </c>
      <c r="C42" s="217"/>
    </row>
    <row r="43" ht="21.95" customHeight="1" spans="1:3">
      <c r="A43" s="224" t="s">
        <v>2418</v>
      </c>
      <c r="B43" s="223">
        <v>0</v>
      </c>
      <c r="C43" s="217"/>
    </row>
    <row r="44" ht="21.95" customHeight="1" spans="1:3">
      <c r="A44" s="224" t="s">
        <v>2419</v>
      </c>
      <c r="B44" s="223">
        <v>0</v>
      </c>
      <c r="C44" s="217"/>
    </row>
    <row r="45" ht="21.95" customHeight="1" spans="1:3">
      <c r="A45" s="224" t="s">
        <v>2420</v>
      </c>
      <c r="B45" s="223">
        <v>0</v>
      </c>
      <c r="C45" s="217"/>
    </row>
    <row r="46" ht="21.95" customHeight="1" spans="1:3">
      <c r="A46" s="224" t="s">
        <v>2421</v>
      </c>
      <c r="B46" s="223">
        <v>0</v>
      </c>
      <c r="C46" s="217"/>
    </row>
    <row r="47" ht="21.95" customHeight="1" spans="1:3">
      <c r="A47" s="224" t="s">
        <v>2422</v>
      </c>
      <c r="B47" s="223">
        <v>0</v>
      </c>
      <c r="C47" s="217"/>
    </row>
    <row r="48" ht="21.95" customHeight="1" spans="1:3">
      <c r="A48" s="224" t="s">
        <v>2423</v>
      </c>
      <c r="B48" s="223">
        <v>0</v>
      </c>
      <c r="C48" s="217"/>
    </row>
    <row r="49" ht="21.95" customHeight="1" spans="1:3">
      <c r="A49" s="224" t="s">
        <v>2424</v>
      </c>
      <c r="B49" s="223">
        <v>0</v>
      </c>
      <c r="C49" s="217"/>
    </row>
    <row r="50" ht="21.95" customHeight="1" spans="1:3">
      <c r="A50" s="224" t="s">
        <v>2425</v>
      </c>
      <c r="B50" s="223">
        <v>0</v>
      </c>
      <c r="C50" s="217"/>
    </row>
    <row r="51" ht="21.95" customHeight="1" spans="1:3">
      <c r="A51" s="224" t="s">
        <v>2426</v>
      </c>
      <c r="B51" s="223">
        <v>0</v>
      </c>
      <c r="C51" s="217"/>
    </row>
    <row r="52" ht="21.95" customHeight="1" spans="1:3">
      <c r="A52" s="224" t="s">
        <v>2427</v>
      </c>
      <c r="B52" s="223">
        <v>0</v>
      </c>
      <c r="C52" s="217"/>
    </row>
    <row r="53" ht="21.95" customHeight="1" spans="1:3">
      <c r="A53" s="224" t="s">
        <v>2428</v>
      </c>
      <c r="B53" s="223">
        <v>0</v>
      </c>
      <c r="C53" s="217"/>
    </row>
    <row r="54" ht="21.95" customHeight="1" spans="1:3">
      <c r="A54" s="224" t="s">
        <v>2429</v>
      </c>
      <c r="B54" s="223">
        <v>0</v>
      </c>
      <c r="C54" s="217"/>
    </row>
    <row r="55" ht="21.95" customHeight="1" spans="1:3">
      <c r="A55" s="224" t="s">
        <v>2430</v>
      </c>
      <c r="B55" s="223">
        <v>0</v>
      </c>
      <c r="C55" s="217"/>
    </row>
    <row r="56" ht="21.95" customHeight="1" spans="1:3">
      <c r="A56" s="224" t="s">
        <v>2431</v>
      </c>
      <c r="B56" s="223">
        <v>0</v>
      </c>
      <c r="C56" s="217"/>
    </row>
  </sheetData>
  <mergeCells count="1">
    <mergeCell ref="A2:B2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D5" sqref="D5"/>
    </sheetView>
  </sheetViews>
  <sheetFormatPr defaultColWidth="9" defaultRowHeight="14.25" outlineLevelRow="4" outlineLevelCol="5"/>
  <cols>
    <col min="1" max="1" width="21.75" style="200" customWidth="1"/>
    <col min="2" max="2" width="25.25" style="200" customWidth="1"/>
    <col min="3" max="3" width="23.625" style="200" customWidth="1"/>
    <col min="4" max="4" width="23" style="200" customWidth="1"/>
    <col min="5" max="5" width="25.875" style="200" customWidth="1"/>
    <col min="6" max="16384" width="9" style="200"/>
  </cols>
  <sheetData>
    <row r="1" ht="25.5" customHeight="1" spans="1:1">
      <c r="A1" s="201" t="s">
        <v>2432</v>
      </c>
    </row>
    <row r="2" ht="28.5" customHeight="1" spans="1:5">
      <c r="A2" s="203" t="s">
        <v>2433</v>
      </c>
      <c r="B2" s="203"/>
      <c r="C2" s="203"/>
      <c r="D2" s="203"/>
      <c r="E2" s="203"/>
    </row>
    <row r="3" ht="28.5" customHeight="1" spans="5:5">
      <c r="E3" s="210" t="s">
        <v>2</v>
      </c>
    </row>
    <row r="4" ht="50.1" customHeight="1" spans="1:5">
      <c r="A4" s="205" t="s">
        <v>20</v>
      </c>
      <c r="B4" s="205" t="s">
        <v>2434</v>
      </c>
      <c r="C4" s="205" t="s">
        <v>2435</v>
      </c>
      <c r="D4" s="205" t="s">
        <v>2436</v>
      </c>
      <c r="E4" s="205" t="s">
        <v>8</v>
      </c>
    </row>
    <row r="5" ht="50.1" customHeight="1" spans="1:6">
      <c r="A5" s="208" t="s">
        <v>2437</v>
      </c>
      <c r="B5" s="211">
        <v>121533</v>
      </c>
      <c r="C5" s="208">
        <v>1600</v>
      </c>
      <c r="D5" s="208">
        <v>120590</v>
      </c>
      <c r="E5" s="212"/>
      <c r="F5" s="209"/>
    </row>
  </sheetData>
  <mergeCells count="1">
    <mergeCell ref="A2:E2"/>
  </mergeCells>
  <pageMargins left="1.14173228346457" right="0.94488188976378" top="0.590551181102362" bottom="0.590551181102362" header="0.511811023622047" footer="0.51181102362204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D5" sqref="D5"/>
    </sheetView>
  </sheetViews>
  <sheetFormatPr defaultColWidth="9" defaultRowHeight="14.25" outlineLevelRow="6" outlineLevelCol="5"/>
  <cols>
    <col min="1" max="1" width="23.25" style="200" customWidth="1"/>
    <col min="2" max="2" width="21.75" style="200" customWidth="1"/>
    <col min="3" max="3" width="22.5" style="200" customWidth="1"/>
    <col min="4" max="4" width="22.125" style="200" customWidth="1"/>
    <col min="5" max="5" width="25.875" style="200" customWidth="1"/>
    <col min="6" max="16384" width="9" style="200"/>
  </cols>
  <sheetData>
    <row r="1" ht="28.5" customHeight="1" spans="1:5">
      <c r="A1" s="201" t="s">
        <v>2438</v>
      </c>
      <c r="B1" s="202"/>
      <c r="C1" s="202"/>
      <c r="D1" s="202"/>
      <c r="E1" s="202"/>
    </row>
    <row r="2" ht="28.5" customHeight="1" spans="1:5">
      <c r="A2" s="203" t="s">
        <v>2439</v>
      </c>
      <c r="B2" s="203"/>
      <c r="C2" s="203"/>
      <c r="D2" s="203"/>
      <c r="E2" s="203"/>
    </row>
    <row r="3" ht="28.5" customHeight="1" spans="1:5">
      <c r="A3" s="202"/>
      <c r="B3" s="202"/>
      <c r="C3" s="202"/>
      <c r="D3" s="202"/>
      <c r="E3" s="204" t="s">
        <v>2</v>
      </c>
    </row>
    <row r="4" ht="50.1" customHeight="1" spans="1:5">
      <c r="A4" s="205" t="s">
        <v>20</v>
      </c>
      <c r="B4" s="205" t="s">
        <v>2440</v>
      </c>
      <c r="C4" s="205" t="s">
        <v>2441</v>
      </c>
      <c r="D4" s="205" t="s">
        <v>2442</v>
      </c>
      <c r="E4" s="205" t="s">
        <v>8</v>
      </c>
    </row>
    <row r="5" ht="50.1" customHeight="1" spans="1:6">
      <c r="A5" s="206" t="s">
        <v>2437</v>
      </c>
      <c r="B5" s="207">
        <v>550600</v>
      </c>
      <c r="C5" s="206">
        <v>91800</v>
      </c>
      <c r="D5" s="208">
        <v>546710</v>
      </c>
      <c r="E5" s="206"/>
      <c r="F5" s="209"/>
    </row>
    <row r="6" ht="28.5" customHeight="1"/>
    <row r="7" ht="28.5" customHeight="1"/>
  </sheetData>
  <mergeCells count="1">
    <mergeCell ref="A2:E2"/>
  </mergeCells>
  <pageMargins left="1.33858267716535" right="0.748031496062992" top="0.590551181102362" bottom="0.590551181102362" header="0.511811023622047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B8" sqref="B8"/>
    </sheetView>
  </sheetViews>
  <sheetFormatPr defaultColWidth="9" defaultRowHeight="13.5" outlineLevelCol="4"/>
  <cols>
    <col min="1" max="1" width="44.125" customWidth="1"/>
    <col min="2" max="2" width="25.125" customWidth="1"/>
    <col min="3" max="3" width="23.875" customWidth="1"/>
    <col min="5" max="5" width="8.25" customWidth="1"/>
    <col min="6" max="6" width="8.875" customWidth="1"/>
    <col min="7" max="7" width="7.875" customWidth="1"/>
  </cols>
  <sheetData>
    <row r="1" ht="24" customHeight="1" spans="1:1">
      <c r="A1" s="184" t="s">
        <v>2443</v>
      </c>
    </row>
    <row r="2" ht="22.5" spans="1:3">
      <c r="A2" s="185" t="s">
        <v>2444</v>
      </c>
      <c r="B2" s="185"/>
      <c r="C2" s="185"/>
    </row>
    <row r="3" ht="37.5" customHeight="1" spans="1:3">
      <c r="A3" s="186"/>
      <c r="B3" s="187"/>
      <c r="C3" s="188" t="s">
        <v>2</v>
      </c>
    </row>
    <row r="4" ht="35.1" customHeight="1" spans="1:3">
      <c r="A4" s="189" t="s">
        <v>2445</v>
      </c>
      <c r="B4" s="190" t="s">
        <v>2446</v>
      </c>
      <c r="C4" s="189" t="s">
        <v>2447</v>
      </c>
    </row>
    <row r="5" ht="35.1" customHeight="1" spans="1:3">
      <c r="A5" s="141" t="s">
        <v>2358</v>
      </c>
      <c r="B5" s="138"/>
      <c r="C5" s="191"/>
    </row>
    <row r="6" ht="35.1" customHeight="1" spans="1:5">
      <c r="A6" s="192" t="s">
        <v>2356</v>
      </c>
      <c r="B6" s="138">
        <v>1048</v>
      </c>
      <c r="C6" s="192"/>
      <c r="E6" s="25"/>
    </row>
    <row r="7" ht="35.1" customHeight="1" spans="1:3">
      <c r="A7" s="193" t="s">
        <v>2448</v>
      </c>
      <c r="B7" s="138">
        <v>959</v>
      </c>
      <c r="C7" s="194"/>
    </row>
    <row r="8" ht="35.1" customHeight="1" spans="1:3">
      <c r="A8" s="193" t="s">
        <v>2449</v>
      </c>
      <c r="B8" s="138">
        <v>861</v>
      </c>
      <c r="C8" s="192"/>
    </row>
    <row r="9" ht="35.1" customHeight="1" spans="1:3">
      <c r="A9" s="195" t="s">
        <v>2450</v>
      </c>
      <c r="B9" s="138">
        <v>98</v>
      </c>
      <c r="C9" s="192"/>
    </row>
    <row r="10" ht="35.1" customHeight="1" spans="1:3">
      <c r="A10" s="196" t="s">
        <v>2451</v>
      </c>
      <c r="B10" s="197">
        <f>B6+B7</f>
        <v>2007</v>
      </c>
      <c r="C10" s="198"/>
    </row>
    <row r="11" ht="107.25" customHeight="1" spans="1:3">
      <c r="A11" s="199" t="s">
        <v>2452</v>
      </c>
      <c r="B11" s="199"/>
      <c r="C11" s="199"/>
    </row>
  </sheetData>
  <mergeCells count="2">
    <mergeCell ref="A2:C2"/>
    <mergeCell ref="A11:C11"/>
  </mergeCells>
  <pageMargins left="0.511811023622047" right="0.511811023622047" top="0.551181102362205" bottom="0.551181102362205" header="0.31496062992126" footer="0.3149606299212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B6" sqref="B6"/>
    </sheetView>
  </sheetViews>
  <sheetFormatPr defaultColWidth="9" defaultRowHeight="14.25" outlineLevelRow="7" outlineLevelCol="6"/>
  <cols>
    <col min="1" max="1" width="23" style="170" customWidth="1"/>
    <col min="2" max="2" width="14.625" style="170" customWidth="1"/>
    <col min="3" max="3" width="14.625" style="171" customWidth="1"/>
    <col min="4" max="6" width="14.625" style="170" customWidth="1"/>
    <col min="7" max="16384" width="9" style="170"/>
  </cols>
  <sheetData>
    <row r="1" ht="21.75" customHeight="1" spans="1:1">
      <c r="A1" s="91" t="s">
        <v>2453</v>
      </c>
    </row>
    <row r="2" ht="44.25" customHeight="1" spans="1:6">
      <c r="A2" s="172" t="s">
        <v>2454</v>
      </c>
      <c r="B2" s="172"/>
      <c r="C2" s="173"/>
      <c r="D2" s="172"/>
      <c r="E2" s="172"/>
      <c r="F2" s="172"/>
    </row>
    <row r="3" ht="24.75" customHeight="1" spans="6:6">
      <c r="F3" s="174" t="s">
        <v>2</v>
      </c>
    </row>
    <row r="4" ht="50.1" customHeight="1" spans="1:6">
      <c r="A4" s="175" t="s">
        <v>3</v>
      </c>
      <c r="B4" s="176" t="s">
        <v>2446</v>
      </c>
      <c r="C4" s="177" t="s">
        <v>2455</v>
      </c>
      <c r="D4" s="176" t="s">
        <v>6</v>
      </c>
      <c r="E4" s="176" t="s">
        <v>2456</v>
      </c>
      <c r="F4" s="176" t="s">
        <v>8</v>
      </c>
    </row>
    <row r="5" ht="50.1" customHeight="1" spans="1:7">
      <c r="A5" s="178" t="s">
        <v>2457</v>
      </c>
      <c r="B5" s="179">
        <v>39000</v>
      </c>
      <c r="C5" s="179">
        <v>39332</v>
      </c>
      <c r="D5" s="180">
        <f>(C5-B5)/B5</f>
        <v>0.00851282051282051</v>
      </c>
      <c r="E5" s="178">
        <f>SUM(E6:E7)</f>
        <v>-322</v>
      </c>
      <c r="F5" s="175"/>
      <c r="G5" s="171"/>
    </row>
    <row r="6" ht="50.1" customHeight="1" spans="1:7">
      <c r="A6" s="181" t="s">
        <v>2458</v>
      </c>
      <c r="B6" s="175">
        <v>12000</v>
      </c>
      <c r="C6" s="175">
        <v>13593</v>
      </c>
      <c r="D6" s="180">
        <f>(C6-B6)/B6</f>
        <v>0.13275</v>
      </c>
      <c r="E6" s="175">
        <f>B6-C6</f>
        <v>-1593</v>
      </c>
      <c r="F6" s="181"/>
      <c r="G6" s="171"/>
    </row>
    <row r="7" ht="50.1" customHeight="1" spans="1:6">
      <c r="A7" s="181" t="s">
        <v>2459</v>
      </c>
      <c r="B7" s="175">
        <v>27000</v>
      </c>
      <c r="C7" s="175">
        <v>25729</v>
      </c>
      <c r="D7" s="180">
        <f>(C7-B7)/B7</f>
        <v>-0.0470740740740741</v>
      </c>
      <c r="E7" s="175">
        <f>B7-C7</f>
        <v>1271</v>
      </c>
      <c r="F7" s="181"/>
    </row>
    <row r="8" ht="27.95" hidden="1" customHeight="1" spans="1:6">
      <c r="A8" s="181" t="s">
        <v>2460</v>
      </c>
      <c r="B8" s="181"/>
      <c r="C8" s="182"/>
      <c r="D8" s="183"/>
      <c r="E8" s="181"/>
      <c r="F8" s="181"/>
    </row>
  </sheetData>
  <mergeCells count="1">
    <mergeCell ref="A2:F2"/>
  </mergeCells>
  <printOptions horizontalCentered="1"/>
  <pageMargins left="0.354330708661417" right="0.15748031496063" top="0.984251968503937" bottom="0.984251968503937" header="0.511811023622047" footer="0.511811023622047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B15" sqref="B15"/>
    </sheetView>
  </sheetViews>
  <sheetFormatPr defaultColWidth="9" defaultRowHeight="13.5" outlineLevelCol="3"/>
  <cols>
    <col min="1" max="1" width="56.375" customWidth="1"/>
    <col min="2" max="2" width="30.125" customWidth="1"/>
  </cols>
  <sheetData>
    <row r="1" ht="22.5" spans="1:2">
      <c r="A1" s="60" t="s">
        <v>2461</v>
      </c>
      <c r="B1" s="61"/>
    </row>
    <row r="2" ht="22.5" spans="1:2">
      <c r="A2" s="62" t="s">
        <v>2462</v>
      </c>
      <c r="B2" s="62"/>
    </row>
    <row r="3" ht="37.5" customHeight="1" spans="1:2">
      <c r="A3" s="155"/>
      <c r="B3" s="156" t="s">
        <v>2</v>
      </c>
    </row>
    <row r="4" ht="19.5" customHeight="1" spans="1:2">
      <c r="A4" s="157" t="s">
        <v>3</v>
      </c>
      <c r="B4" s="158" t="s">
        <v>2463</v>
      </c>
    </row>
    <row r="5" ht="18.75" customHeight="1" spans="1:2">
      <c r="A5" s="159"/>
      <c r="B5" s="160"/>
    </row>
    <row r="6" ht="35.1" customHeight="1" spans="1:2">
      <c r="A6" s="161" t="s">
        <v>2464</v>
      </c>
      <c r="B6" s="162">
        <f>B7</f>
        <v>0</v>
      </c>
    </row>
    <row r="7" ht="35.1" customHeight="1" spans="1:2">
      <c r="A7" s="163" t="s">
        <v>2465</v>
      </c>
      <c r="B7" s="67"/>
    </row>
    <row r="8" ht="35.1" customHeight="1" spans="1:2">
      <c r="A8" s="161" t="s">
        <v>2466</v>
      </c>
      <c r="B8" s="162">
        <f>B9</f>
        <v>0</v>
      </c>
    </row>
    <row r="9" ht="35.1" customHeight="1" spans="1:2">
      <c r="A9" s="164" t="s">
        <v>2467</v>
      </c>
      <c r="B9" s="67"/>
    </row>
    <row r="10" ht="35.1" customHeight="1" spans="1:4">
      <c r="A10" s="161" t="s">
        <v>2468</v>
      </c>
      <c r="B10" s="162">
        <f>SUM(B11:B11)</f>
        <v>18000</v>
      </c>
      <c r="D10" s="25"/>
    </row>
    <row r="11" ht="35.1" customHeight="1" spans="1:2">
      <c r="A11" s="165" t="s">
        <v>2469</v>
      </c>
      <c r="B11" s="67">
        <v>18000</v>
      </c>
    </row>
    <row r="12" ht="35.1" customHeight="1" spans="1:2">
      <c r="A12" s="166" t="s">
        <v>2470</v>
      </c>
      <c r="B12" s="162">
        <f>SUM(B13)</f>
        <v>6827.22</v>
      </c>
    </row>
    <row r="13" ht="35.1" customHeight="1" spans="1:2">
      <c r="A13" s="164" t="s">
        <v>2471</v>
      </c>
      <c r="B13" s="67">
        <v>6827.22</v>
      </c>
    </row>
    <row r="14" ht="35.1" customHeight="1" spans="1:2">
      <c r="A14" s="166" t="s">
        <v>2472</v>
      </c>
      <c r="B14" s="162">
        <f>SUM(B15:B16)</f>
        <v>737.37</v>
      </c>
    </row>
    <row r="15" ht="35.1" customHeight="1" spans="1:2">
      <c r="A15" s="167" t="s">
        <v>2473</v>
      </c>
      <c r="B15" s="67">
        <f>560+177.37</f>
        <v>737.37</v>
      </c>
    </row>
    <row r="16" ht="35.1" customHeight="1" spans="1:2">
      <c r="A16" s="167" t="s">
        <v>2474</v>
      </c>
      <c r="B16" s="67"/>
    </row>
    <row r="17" ht="35.1" customHeight="1" spans="1:2">
      <c r="A17" s="168" t="s">
        <v>2475</v>
      </c>
      <c r="B17" s="169">
        <f>SUM(B6,B8,B10,B12,B14)</f>
        <v>25564.59</v>
      </c>
    </row>
  </sheetData>
  <mergeCells count="3">
    <mergeCell ref="A2:B2"/>
    <mergeCell ref="A4:A5"/>
    <mergeCell ref="B4:B5"/>
  </mergeCells>
  <pageMargins left="0.905511811023622" right="0.708661417322835" top="0.551181102362205" bottom="0.551181102362205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B13" sqref="B13"/>
    </sheetView>
  </sheetViews>
  <sheetFormatPr defaultColWidth="9" defaultRowHeight="13.5" outlineLevelCol="3"/>
  <cols>
    <col min="1" max="1" width="30.625" customWidth="1"/>
    <col min="2" max="3" width="23.75" customWidth="1"/>
  </cols>
  <sheetData>
    <row r="1" ht="18.75" spans="1:3">
      <c r="A1" s="148" t="s">
        <v>2476</v>
      </c>
      <c r="B1" s="149"/>
      <c r="C1" s="149"/>
    </row>
    <row r="2" ht="22.5" spans="1:3">
      <c r="A2" s="150" t="s">
        <v>2477</v>
      </c>
      <c r="B2" s="150"/>
      <c r="C2" s="150"/>
    </row>
    <row r="3" spans="1:3">
      <c r="A3" s="149"/>
      <c r="B3" s="149"/>
      <c r="C3" s="149" t="s">
        <v>2478</v>
      </c>
    </row>
    <row r="4" ht="26.25" customHeight="1" spans="1:3">
      <c r="A4" s="151" t="s">
        <v>3</v>
      </c>
      <c r="B4" s="151" t="s">
        <v>9</v>
      </c>
      <c r="C4" s="151" t="s">
        <v>8</v>
      </c>
    </row>
    <row r="5" ht="26.25" customHeight="1" spans="1:3">
      <c r="A5" s="151" t="s">
        <v>2479</v>
      </c>
      <c r="B5" s="151">
        <f>SUM(B7:B15)</f>
        <v>114027</v>
      </c>
      <c r="C5" s="152"/>
    </row>
    <row r="6" ht="33" customHeight="1" spans="1:3">
      <c r="A6" s="153" t="s">
        <v>2480</v>
      </c>
      <c r="B6" s="152"/>
      <c r="C6" s="152"/>
    </row>
    <row r="7" ht="33" customHeight="1" spans="1:4">
      <c r="A7" s="154" t="s">
        <v>2481</v>
      </c>
      <c r="B7" s="152"/>
      <c r="C7" s="152"/>
      <c r="D7" s="25"/>
    </row>
    <row r="8" ht="33" customHeight="1" spans="1:3">
      <c r="A8" s="154" t="s">
        <v>2482</v>
      </c>
      <c r="B8" s="152">
        <v>68490</v>
      </c>
      <c r="C8" s="152"/>
    </row>
    <row r="9" ht="33" customHeight="1" spans="1:3">
      <c r="A9" s="154" t="s">
        <v>2483</v>
      </c>
      <c r="B9" s="152"/>
      <c r="C9" s="152"/>
    </row>
    <row r="10" ht="33" customHeight="1" spans="1:3">
      <c r="A10" s="154" t="s">
        <v>2484</v>
      </c>
      <c r="B10" s="152">
        <v>510</v>
      </c>
      <c r="C10" s="152"/>
    </row>
    <row r="11" ht="33" customHeight="1" spans="1:3">
      <c r="A11" s="154" t="s">
        <v>2485</v>
      </c>
      <c r="B11" s="152">
        <v>1000</v>
      </c>
      <c r="C11" s="152"/>
    </row>
    <row r="12" ht="33" customHeight="1" spans="1:3">
      <c r="A12" s="154" t="s">
        <v>2486</v>
      </c>
      <c r="B12" s="152"/>
      <c r="C12" s="152"/>
    </row>
    <row r="13" ht="33" customHeight="1" spans="1:3">
      <c r="A13" s="153" t="s">
        <v>2487</v>
      </c>
      <c r="B13" s="152">
        <v>7564</v>
      </c>
      <c r="C13" s="152"/>
    </row>
    <row r="14" ht="33" customHeight="1" spans="1:3">
      <c r="A14" s="153" t="s">
        <v>2488</v>
      </c>
      <c r="B14" s="152">
        <v>18463</v>
      </c>
      <c r="C14" s="152"/>
    </row>
    <row r="15" ht="43" customHeight="1" spans="1:3">
      <c r="A15" s="153" t="s">
        <v>2489</v>
      </c>
      <c r="B15" s="152">
        <v>18000</v>
      </c>
      <c r="C15" s="152"/>
    </row>
  </sheetData>
  <mergeCells count="1">
    <mergeCell ref="A2:C2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showZeros="0" workbookViewId="0">
      <selection activeCell="B7" sqref="B7"/>
    </sheetView>
  </sheetViews>
  <sheetFormatPr defaultColWidth="9" defaultRowHeight="21" customHeight="1" outlineLevelCol="5"/>
  <cols>
    <col min="1" max="1" width="30" style="127" customWidth="1"/>
    <col min="2" max="2" width="14.5" style="127" customWidth="1"/>
    <col min="3" max="3" width="14.25" style="127" customWidth="1"/>
    <col min="4" max="4" width="15" style="127" customWidth="1"/>
    <col min="5" max="16384" width="9" style="127"/>
  </cols>
  <sheetData>
    <row r="1" customHeight="1" spans="1:1">
      <c r="A1" s="128" t="s">
        <v>2490</v>
      </c>
    </row>
    <row r="2" s="126" customFormat="1" ht="52.5" customHeight="1" spans="1:4">
      <c r="A2" s="129" t="s">
        <v>2491</v>
      </c>
      <c r="B2" s="129"/>
      <c r="C2" s="129"/>
      <c r="D2" s="129"/>
    </row>
    <row r="3" s="126" customFormat="1" ht="24" customHeight="1" spans="1:4">
      <c r="A3" s="130"/>
      <c r="B3" s="130"/>
      <c r="C3" s="130"/>
      <c r="D3" s="131" t="s">
        <v>2</v>
      </c>
    </row>
    <row r="4" s="126" customFormat="1" ht="46.5" customHeight="1" spans="1:4">
      <c r="A4" s="132" t="s">
        <v>3</v>
      </c>
      <c r="B4" s="133" t="s">
        <v>2492</v>
      </c>
      <c r="C4" s="133" t="s">
        <v>2446</v>
      </c>
      <c r="D4" s="134" t="s">
        <v>2493</v>
      </c>
    </row>
    <row r="5" ht="24" customHeight="1" spans="1:4">
      <c r="A5" s="135" t="s">
        <v>2494</v>
      </c>
      <c r="B5" s="136">
        <f>SUM(B6:B10)</f>
        <v>9287</v>
      </c>
      <c r="C5" s="136">
        <f>SUM(C6:C10)</f>
        <v>70000</v>
      </c>
      <c r="D5" s="137">
        <f>(C5/B5)*100%</f>
        <v>7.53741789598363</v>
      </c>
    </row>
    <row r="6" ht="24" customHeight="1" spans="1:4">
      <c r="A6" s="138" t="s">
        <v>2495</v>
      </c>
      <c r="B6" s="136">
        <v>300</v>
      </c>
      <c r="C6" s="136">
        <v>510</v>
      </c>
      <c r="D6" s="137">
        <f>C6/B6</f>
        <v>1.7</v>
      </c>
    </row>
    <row r="7" ht="24" customHeight="1" spans="1:6">
      <c r="A7" s="139" t="s">
        <v>2496</v>
      </c>
      <c r="B7" s="136">
        <v>500</v>
      </c>
      <c r="C7" s="136">
        <v>1000</v>
      </c>
      <c r="D7" s="137">
        <f>C7/B7</f>
        <v>2</v>
      </c>
      <c r="F7" s="140"/>
    </row>
    <row r="8" ht="24" customHeight="1" spans="1:4">
      <c r="A8" s="138" t="s">
        <v>2497</v>
      </c>
      <c r="B8" s="136">
        <v>128</v>
      </c>
      <c r="C8" s="136"/>
      <c r="D8" s="137">
        <f>C8/B8</f>
        <v>0</v>
      </c>
    </row>
    <row r="9" ht="24" customHeight="1" spans="1:4">
      <c r="A9" s="138" t="s">
        <v>2498</v>
      </c>
      <c r="B9" s="136">
        <v>200</v>
      </c>
      <c r="C9" s="136"/>
      <c r="D9" s="137">
        <f>C9/B9</f>
        <v>0</v>
      </c>
    </row>
    <row r="10" ht="24" customHeight="1" spans="1:4">
      <c r="A10" s="138" t="s">
        <v>2499</v>
      </c>
      <c r="B10" s="136">
        <v>8159</v>
      </c>
      <c r="C10" s="136">
        <v>68490</v>
      </c>
      <c r="D10" s="137">
        <f>C10/B10</f>
        <v>8.39441107978919</v>
      </c>
    </row>
    <row r="11" ht="24" customHeight="1" spans="1:4">
      <c r="A11" s="141" t="s">
        <v>2488</v>
      </c>
      <c r="B11" s="136">
        <v>8653</v>
      </c>
      <c r="C11" s="136">
        <v>18463</v>
      </c>
      <c r="D11" s="137"/>
    </row>
    <row r="12" ht="24" customHeight="1" spans="1:4">
      <c r="A12" s="142" t="s">
        <v>2487</v>
      </c>
      <c r="B12" s="136">
        <v>15635</v>
      </c>
      <c r="C12" s="136">
        <v>7564</v>
      </c>
      <c r="D12" s="137"/>
    </row>
    <row r="13" ht="24" customHeight="1" spans="1:4">
      <c r="A13" s="143" t="s">
        <v>2489</v>
      </c>
      <c r="B13" s="144">
        <v>91800</v>
      </c>
      <c r="C13" s="145">
        <v>18000</v>
      </c>
      <c r="D13" s="137"/>
    </row>
    <row r="14" ht="24" customHeight="1" spans="1:4">
      <c r="A14" s="143" t="s">
        <v>2500</v>
      </c>
      <c r="B14" s="146">
        <v>15198</v>
      </c>
      <c r="C14" s="145"/>
      <c r="D14" s="137"/>
    </row>
    <row r="15" ht="24" customHeight="1" spans="1:4">
      <c r="A15" s="143" t="s">
        <v>2501</v>
      </c>
      <c r="B15" s="146"/>
      <c r="C15" s="145"/>
      <c r="D15" s="137"/>
    </row>
    <row r="16" ht="24" customHeight="1" spans="1:4">
      <c r="A16" s="133" t="s">
        <v>2502</v>
      </c>
      <c r="B16" s="147">
        <f>B5+B11+B12+B14+B15+B13</f>
        <v>140573</v>
      </c>
      <c r="C16" s="147">
        <f>C5+C11+C12+C13</f>
        <v>114027</v>
      </c>
      <c r="D16" s="137">
        <f>C16/B16</f>
        <v>0.811158615096782</v>
      </c>
    </row>
  </sheetData>
  <mergeCells count="1">
    <mergeCell ref="A2:D2"/>
  </mergeCells>
  <printOptions horizontalCentered="1"/>
  <pageMargins left="0.748031496062992" right="0.748031496062992" top="0.94488188976378" bottom="0.94488188976378" header="0.31496062992126" footer="0.3149606299212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41"/>
  <sheetViews>
    <sheetView showZeros="0" topLeftCell="A21" workbookViewId="0">
      <selection activeCell="B39" sqref="B39"/>
    </sheetView>
  </sheetViews>
  <sheetFormatPr defaultColWidth="9" defaultRowHeight="19.5" customHeight="1"/>
  <cols>
    <col min="1" max="1" width="54.25" style="89" customWidth="1"/>
    <col min="2" max="2" width="13.5" style="89" customWidth="1"/>
    <col min="3" max="3" width="12.25" style="90" customWidth="1"/>
    <col min="4" max="4" width="11.625" style="90" customWidth="1"/>
    <col min="5" max="5" width="13.625" style="90" customWidth="1"/>
    <col min="6" max="16384" width="9" style="89"/>
  </cols>
  <sheetData>
    <row r="1" ht="20.1" customHeight="1" spans="1:2">
      <c r="A1" s="91" t="s">
        <v>2503</v>
      </c>
      <c r="B1" s="92"/>
    </row>
    <row r="2" s="88" customFormat="1" ht="25.5" customHeight="1" spans="1:5">
      <c r="A2" s="93" t="s">
        <v>2504</v>
      </c>
      <c r="B2" s="93"/>
      <c r="C2" s="93"/>
      <c r="D2" s="93"/>
      <c r="E2" s="93"/>
    </row>
    <row r="3" ht="20.1" customHeight="1" spans="1:98">
      <c r="A3" s="94"/>
      <c r="B3" s="94"/>
      <c r="C3" s="82"/>
      <c r="D3" s="82"/>
      <c r="E3" s="95" t="s">
        <v>2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</row>
    <row r="4" ht="30.75" customHeight="1" spans="1:98">
      <c r="A4" s="97" t="s">
        <v>3</v>
      </c>
      <c r="B4" s="98" t="s">
        <v>2337</v>
      </c>
      <c r="C4" s="99" t="s">
        <v>2505</v>
      </c>
      <c r="D4" s="100" t="s">
        <v>2506</v>
      </c>
      <c r="E4" s="99" t="s">
        <v>2507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</row>
    <row r="5" ht="24.95" customHeight="1" spans="1:5">
      <c r="A5" s="101" t="s">
        <v>2508</v>
      </c>
      <c r="B5" s="102">
        <f>C5+D5</f>
        <v>81591</v>
      </c>
      <c r="C5" s="102">
        <f>C6+C9+C12+C27+C30+C34+C36</f>
        <v>56027</v>
      </c>
      <c r="D5" s="102">
        <f>D6+D9+D12+D27+D30+D34+D36</f>
        <v>25564</v>
      </c>
      <c r="E5" s="103"/>
    </row>
    <row r="6" ht="24.95" customHeight="1" spans="1:5">
      <c r="A6" s="104" t="s">
        <v>2509</v>
      </c>
      <c r="B6" s="102">
        <f t="shared" ref="B6:B41" si="0">C6+D6</f>
        <v>39</v>
      </c>
      <c r="C6" s="105">
        <v>39</v>
      </c>
      <c r="D6" s="106"/>
      <c r="E6" s="107"/>
    </row>
    <row r="7" ht="24.95" customHeight="1" spans="1:5">
      <c r="A7" s="108" t="s">
        <v>2510</v>
      </c>
      <c r="B7" s="102">
        <v>39</v>
      </c>
      <c r="C7" s="105">
        <v>39</v>
      </c>
      <c r="D7" s="106"/>
      <c r="E7" s="107"/>
    </row>
    <row r="8" ht="24.95" customHeight="1" spans="1:5">
      <c r="A8" s="108" t="s">
        <v>2511</v>
      </c>
      <c r="B8" s="102">
        <f t="shared" si="0"/>
        <v>0</v>
      </c>
      <c r="C8" s="109"/>
      <c r="D8" s="110"/>
      <c r="E8" s="107"/>
    </row>
    <row r="9" ht="24.95" customHeight="1" spans="1:5">
      <c r="A9" s="104" t="s">
        <v>2512</v>
      </c>
      <c r="B9" s="102">
        <f t="shared" si="0"/>
        <v>465</v>
      </c>
      <c r="C9" s="105">
        <v>465</v>
      </c>
      <c r="D9" s="110"/>
      <c r="E9" s="107"/>
    </row>
    <row r="10" ht="24.95" customHeight="1" spans="1:6">
      <c r="A10" s="108" t="s">
        <v>2513</v>
      </c>
      <c r="B10" s="102">
        <f t="shared" si="0"/>
        <v>465</v>
      </c>
      <c r="C10" s="105">
        <v>465</v>
      </c>
      <c r="D10" s="110"/>
      <c r="E10" s="111"/>
      <c r="F10" s="112"/>
    </row>
    <row r="11" ht="24.95" customHeight="1" spans="1:5">
      <c r="A11" s="108" t="s">
        <v>2514</v>
      </c>
      <c r="B11" s="102">
        <f t="shared" si="0"/>
        <v>0</v>
      </c>
      <c r="C11" s="105"/>
      <c r="D11" s="110"/>
      <c r="E11" s="107"/>
    </row>
    <row r="12" ht="24.95" customHeight="1" spans="1:5">
      <c r="A12" s="104" t="s">
        <v>2515</v>
      </c>
      <c r="B12" s="102">
        <f t="shared" si="0"/>
        <v>31323</v>
      </c>
      <c r="C12" s="105">
        <v>13323</v>
      </c>
      <c r="D12" s="110">
        <v>18000</v>
      </c>
      <c r="E12" s="107"/>
    </row>
    <row r="13" ht="24.95" customHeight="1" spans="1:5">
      <c r="A13" s="104" t="s">
        <v>2516</v>
      </c>
      <c r="B13" s="102">
        <f t="shared" si="0"/>
        <v>0</v>
      </c>
      <c r="C13" s="105"/>
      <c r="D13" s="110"/>
      <c r="E13" s="107"/>
    </row>
    <row r="14" ht="24.95" customHeight="1" spans="1:5">
      <c r="A14" s="113" t="s">
        <v>2517</v>
      </c>
      <c r="B14" s="102">
        <f t="shared" si="0"/>
        <v>0</v>
      </c>
      <c r="C14" s="110"/>
      <c r="D14" s="110"/>
      <c r="E14" s="107"/>
    </row>
    <row r="15" ht="24.95" customHeight="1" spans="1:5">
      <c r="A15" s="113" t="s">
        <v>2518</v>
      </c>
      <c r="B15" s="102">
        <f t="shared" si="0"/>
        <v>0</v>
      </c>
      <c r="C15" s="110"/>
      <c r="D15" s="110"/>
      <c r="E15" s="107"/>
    </row>
    <row r="16" ht="24.95" customHeight="1" spans="1:5">
      <c r="A16" s="113" t="s">
        <v>2519</v>
      </c>
      <c r="B16" s="102">
        <f t="shared" si="0"/>
        <v>0</v>
      </c>
      <c r="C16" s="110"/>
      <c r="D16" s="110"/>
      <c r="E16" s="107"/>
    </row>
    <row r="17" ht="24.95" customHeight="1" spans="1:5">
      <c r="A17" s="113" t="s">
        <v>2520</v>
      </c>
      <c r="B17" s="102">
        <f t="shared" si="0"/>
        <v>0</v>
      </c>
      <c r="C17" s="110"/>
      <c r="D17" s="110"/>
      <c r="E17" s="107"/>
    </row>
    <row r="18" ht="24.95" customHeight="1" spans="1:5">
      <c r="A18" s="113" t="s">
        <v>2521</v>
      </c>
      <c r="B18" s="102">
        <f t="shared" si="0"/>
        <v>0</v>
      </c>
      <c r="C18" s="106"/>
      <c r="D18" s="106"/>
      <c r="E18" s="107"/>
    </row>
    <row r="19" ht="24.95" customHeight="1" spans="1:5">
      <c r="A19" s="113" t="s">
        <v>2522</v>
      </c>
      <c r="B19" s="102">
        <f t="shared" si="0"/>
        <v>0</v>
      </c>
      <c r="C19" s="110"/>
      <c r="D19" s="110"/>
      <c r="E19" s="107"/>
    </row>
    <row r="20" ht="24.95" customHeight="1" spans="1:5">
      <c r="A20" s="113" t="s">
        <v>2523</v>
      </c>
      <c r="B20" s="102">
        <f t="shared" si="0"/>
        <v>0</v>
      </c>
      <c r="C20" s="110"/>
      <c r="D20" s="110"/>
      <c r="E20" s="107"/>
    </row>
    <row r="21" ht="24.95" customHeight="1" spans="1:5">
      <c r="A21" s="104" t="s">
        <v>2524</v>
      </c>
      <c r="B21" s="102">
        <f t="shared" si="0"/>
        <v>0</v>
      </c>
      <c r="C21" s="105"/>
      <c r="D21" s="110"/>
      <c r="E21" s="107"/>
    </row>
    <row r="22" ht="24.95" customHeight="1" spans="1:5">
      <c r="A22" s="113" t="s">
        <v>2525</v>
      </c>
      <c r="B22" s="102">
        <f t="shared" si="0"/>
        <v>0</v>
      </c>
      <c r="C22" s="105"/>
      <c r="D22" s="114"/>
      <c r="E22" s="107"/>
    </row>
    <row r="23" ht="24.95" customHeight="1" spans="1:5">
      <c r="A23" s="104" t="s">
        <v>2526</v>
      </c>
      <c r="B23" s="102">
        <f t="shared" si="0"/>
        <v>0</v>
      </c>
      <c r="C23" s="105"/>
      <c r="D23" s="114"/>
      <c r="E23" s="107"/>
    </row>
    <row r="24" ht="24.95" customHeight="1" spans="1:5">
      <c r="A24" s="115" t="s">
        <v>2527</v>
      </c>
      <c r="B24" s="102">
        <f t="shared" si="0"/>
        <v>0</v>
      </c>
      <c r="C24" s="105"/>
      <c r="D24" s="114"/>
      <c r="E24" s="107"/>
    </row>
    <row r="25" ht="24.95" customHeight="1" spans="1:5">
      <c r="A25" s="104" t="s">
        <v>2528</v>
      </c>
      <c r="B25" s="102">
        <f t="shared" si="0"/>
        <v>0</v>
      </c>
      <c r="C25" s="105"/>
      <c r="D25" s="114"/>
      <c r="E25" s="107"/>
    </row>
    <row r="26" ht="24.95" customHeight="1" spans="1:5">
      <c r="A26" s="115" t="s">
        <v>2529</v>
      </c>
      <c r="B26" s="102">
        <f t="shared" si="0"/>
        <v>0</v>
      </c>
      <c r="C26" s="105"/>
      <c r="D26" s="114"/>
      <c r="E26" s="107"/>
    </row>
    <row r="27" ht="24.95" customHeight="1" spans="1:5">
      <c r="A27" s="104" t="s">
        <v>2530</v>
      </c>
      <c r="B27" s="102">
        <f t="shared" si="0"/>
        <v>24532</v>
      </c>
      <c r="C27" s="105">
        <v>17705</v>
      </c>
      <c r="D27" s="116">
        <v>6827</v>
      </c>
      <c r="E27" s="107"/>
    </row>
    <row r="28" ht="24.95" customHeight="1" spans="1:5">
      <c r="A28" s="113" t="s">
        <v>2471</v>
      </c>
      <c r="B28" s="102">
        <f t="shared" si="0"/>
        <v>0</v>
      </c>
      <c r="C28" s="105"/>
      <c r="D28" s="116"/>
      <c r="E28" s="107"/>
    </row>
    <row r="29" ht="24.95" customHeight="1" spans="1:5">
      <c r="A29" s="113" t="s">
        <v>2531</v>
      </c>
      <c r="B29" s="102">
        <f t="shared" si="0"/>
        <v>0</v>
      </c>
      <c r="C29" s="105"/>
      <c r="D29" s="116"/>
      <c r="E29" s="107"/>
    </row>
    <row r="30" ht="24.95" customHeight="1" spans="1:5">
      <c r="A30" s="108" t="s">
        <v>2532</v>
      </c>
      <c r="B30" s="102">
        <f t="shared" si="0"/>
        <v>7877</v>
      </c>
      <c r="C30" s="105">
        <v>7140</v>
      </c>
      <c r="D30" s="116">
        <v>737</v>
      </c>
      <c r="E30" s="107"/>
    </row>
    <row r="31" ht="24.95" customHeight="1" spans="1:5">
      <c r="A31" s="113" t="s">
        <v>2473</v>
      </c>
      <c r="B31" s="102">
        <f t="shared" si="0"/>
        <v>0</v>
      </c>
      <c r="C31" s="105"/>
      <c r="D31" s="117"/>
      <c r="E31" s="118"/>
    </row>
    <row r="32" ht="24.95" customHeight="1" spans="1:5">
      <c r="A32" s="113" t="s">
        <v>2533</v>
      </c>
      <c r="B32" s="102">
        <f t="shared" si="0"/>
        <v>0</v>
      </c>
      <c r="C32" s="105"/>
      <c r="D32" s="116"/>
      <c r="E32" s="107"/>
    </row>
    <row r="33" ht="24.95" customHeight="1" spans="1:5">
      <c r="A33" s="113" t="s">
        <v>2534</v>
      </c>
      <c r="B33" s="102">
        <f t="shared" si="0"/>
        <v>0</v>
      </c>
      <c r="C33" s="105"/>
      <c r="D33" s="116"/>
      <c r="E33" s="107"/>
    </row>
    <row r="34" ht="24.95" customHeight="1" spans="1:5">
      <c r="A34" s="119" t="s">
        <v>2535</v>
      </c>
      <c r="B34" s="102">
        <f t="shared" si="0"/>
        <v>17355</v>
      </c>
      <c r="C34" s="120">
        <v>17355</v>
      </c>
      <c r="D34" s="116"/>
      <c r="E34" s="107"/>
    </row>
    <row r="35" ht="24.95" customHeight="1" spans="1:5">
      <c r="A35" s="108" t="s">
        <v>2536</v>
      </c>
      <c r="B35" s="102">
        <f t="shared" si="0"/>
        <v>17355</v>
      </c>
      <c r="C35" s="120">
        <v>17355</v>
      </c>
      <c r="D35" s="116"/>
      <c r="E35" s="107"/>
    </row>
    <row r="36" ht="24.95" customHeight="1" spans="1:5">
      <c r="A36" s="108" t="s">
        <v>2537</v>
      </c>
      <c r="B36" s="102">
        <f t="shared" si="0"/>
        <v>0</v>
      </c>
      <c r="C36" s="120"/>
      <c r="D36" s="116"/>
      <c r="E36" s="107"/>
    </row>
    <row r="37" ht="24.95" customHeight="1" spans="1:5">
      <c r="A37" s="121" t="s">
        <v>2538</v>
      </c>
      <c r="B37" s="102">
        <f>B38+B39</f>
        <v>58000</v>
      </c>
      <c r="C37" s="120">
        <f>C38+C39</f>
        <v>58000</v>
      </c>
      <c r="D37" s="105">
        <f>SUM(D38:D39)</f>
        <v>0</v>
      </c>
      <c r="E37" s="107"/>
    </row>
    <row r="38" ht="24.95" customHeight="1" spans="1:5">
      <c r="A38" s="122" t="s">
        <v>2539</v>
      </c>
      <c r="B38" s="102">
        <f t="shared" si="0"/>
        <v>40000</v>
      </c>
      <c r="C38" s="120">
        <v>40000</v>
      </c>
      <c r="D38" s="116"/>
      <c r="E38" s="107"/>
    </row>
    <row r="39" ht="24.95" customHeight="1" spans="1:5">
      <c r="A39" s="123" t="s">
        <v>2540</v>
      </c>
      <c r="B39" s="102">
        <f t="shared" si="0"/>
        <v>18000</v>
      </c>
      <c r="C39" s="120">
        <v>18000</v>
      </c>
      <c r="D39" s="116"/>
      <c r="E39" s="107"/>
    </row>
    <row r="40" ht="24.95" customHeight="1" spans="1:5">
      <c r="A40" s="123" t="s">
        <v>2541</v>
      </c>
      <c r="B40" s="102">
        <f t="shared" si="0"/>
        <v>0</v>
      </c>
      <c r="C40" s="105"/>
      <c r="D40" s="116"/>
      <c r="E40" s="107"/>
    </row>
    <row r="41" ht="24.95" customHeight="1" spans="1:5">
      <c r="A41" s="124" t="s">
        <v>2502</v>
      </c>
      <c r="B41" s="102">
        <f t="shared" si="0"/>
        <v>139591</v>
      </c>
      <c r="C41" s="102">
        <f>C5+C37</f>
        <v>114027</v>
      </c>
      <c r="D41" s="102">
        <f>SUM(D5)</f>
        <v>25564</v>
      </c>
      <c r="E41" s="125"/>
    </row>
  </sheetData>
  <mergeCells count="1">
    <mergeCell ref="A2:E2"/>
  </mergeCells>
  <printOptions horizontalCentered="1"/>
  <pageMargins left="0.748031496062992" right="0.748031496062992" top="0.78740157480315" bottom="0.590551181102362" header="0.31496062992126" footer="0.31496062992126"/>
  <pageSetup paperSize="9" scale="85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B12" sqref="B12"/>
    </sheetView>
  </sheetViews>
  <sheetFormatPr defaultColWidth="9" defaultRowHeight="13.5" outlineLevelCol="4"/>
  <cols>
    <col min="1" max="1" width="55.125" customWidth="1"/>
    <col min="2" max="4" width="21.125" customWidth="1"/>
    <col min="5" max="5" width="11.125" customWidth="1"/>
  </cols>
  <sheetData>
    <row r="1" ht="18.75" spans="1:5">
      <c r="A1" s="77" t="s">
        <v>2542</v>
      </c>
      <c r="B1" s="78"/>
      <c r="C1" s="78"/>
      <c r="D1" s="79"/>
      <c r="E1" s="79"/>
    </row>
    <row r="2" ht="22.5" spans="1:3">
      <c r="A2" s="80" t="s">
        <v>2543</v>
      </c>
      <c r="B2" s="80"/>
      <c r="C2" s="80"/>
    </row>
    <row r="3" spans="1:5">
      <c r="A3" s="78"/>
      <c r="B3" s="78"/>
      <c r="C3" s="81" t="s">
        <v>2</v>
      </c>
      <c r="D3" s="82"/>
      <c r="E3" s="83"/>
    </row>
    <row r="4" ht="48" customHeight="1" spans="1:3">
      <c r="A4" s="84" t="s">
        <v>3</v>
      </c>
      <c r="B4" s="84" t="s">
        <v>9</v>
      </c>
      <c r="C4" s="84" t="s">
        <v>8</v>
      </c>
    </row>
    <row r="5" ht="48" customHeight="1" spans="1:3">
      <c r="A5" s="84" t="s">
        <v>2544</v>
      </c>
      <c r="B5" s="84">
        <f>B6+B13</f>
        <v>139591</v>
      </c>
      <c r="C5" s="85"/>
    </row>
    <row r="6" ht="48" customHeight="1" spans="1:3">
      <c r="A6" s="86" t="s">
        <v>2545</v>
      </c>
      <c r="B6" s="84">
        <f>SUM(B7:B12)</f>
        <v>99591</v>
      </c>
      <c r="C6" s="85"/>
    </row>
    <row r="7" ht="48" customHeight="1" spans="1:3">
      <c r="A7" s="87" t="s">
        <v>2546</v>
      </c>
      <c r="B7" s="85">
        <v>39</v>
      </c>
      <c r="C7" s="85"/>
    </row>
    <row r="8" ht="48" customHeight="1" spans="1:3">
      <c r="A8" s="87" t="s">
        <v>2547</v>
      </c>
      <c r="B8" s="85">
        <v>465</v>
      </c>
      <c r="C8" s="85"/>
    </row>
    <row r="9" ht="48" customHeight="1" spans="1:4">
      <c r="A9" s="87" t="s">
        <v>2548</v>
      </c>
      <c r="B9" s="85">
        <v>31323</v>
      </c>
      <c r="C9" s="85"/>
      <c r="D9" s="25"/>
    </row>
    <row r="10" ht="48" customHeight="1" spans="1:3">
      <c r="A10" s="87" t="s">
        <v>2549</v>
      </c>
      <c r="B10" s="85">
        <v>24532</v>
      </c>
      <c r="C10" s="85"/>
    </row>
    <row r="11" ht="48" customHeight="1" spans="1:3">
      <c r="A11" s="87" t="s">
        <v>2550</v>
      </c>
      <c r="B11" s="85">
        <v>7877</v>
      </c>
      <c r="C11" s="85"/>
    </row>
    <row r="12" ht="48" customHeight="1" spans="1:3">
      <c r="A12" s="87" t="s">
        <v>2551</v>
      </c>
      <c r="B12" s="85">
        <v>35355</v>
      </c>
      <c r="C12" s="85"/>
    </row>
    <row r="13" ht="48" customHeight="1" spans="1:3">
      <c r="A13" s="86" t="s">
        <v>2552</v>
      </c>
      <c r="B13" s="84">
        <v>40000</v>
      </c>
      <c r="C13" s="85"/>
    </row>
    <row r="14" ht="27.75" customHeight="1"/>
    <row r="15" ht="27.75" customHeight="1"/>
    <row r="16" ht="27.75" customHeight="1"/>
    <row r="17" ht="27.75" customHeight="1"/>
    <row r="18" ht="27.75" customHeight="1"/>
    <row r="19" ht="27.75" customHeight="1"/>
    <row r="20" ht="27.75" customHeight="1"/>
    <row r="21" ht="27.75" customHeight="1"/>
    <row r="22" ht="27.75" customHeight="1"/>
    <row r="23" ht="27.75" customHeight="1"/>
    <row r="26" ht="58.5" customHeight="1"/>
    <row r="27" ht="25.5" customHeight="1"/>
    <row r="28" ht="25.5" customHeight="1"/>
    <row r="29" ht="25.5" customHeight="1"/>
    <row r="30" ht="25.5" customHeight="1"/>
    <row r="31" ht="25.5" customHeight="1"/>
    <row r="32" ht="25.5" customHeight="1"/>
    <row r="33" ht="25.5" customHeight="1"/>
    <row r="34" ht="25.5" customHeight="1"/>
    <row r="35" ht="25.5" customHeight="1"/>
  </sheetData>
  <mergeCells count="1">
    <mergeCell ref="A2:C2"/>
  </mergeCells>
  <pageMargins left="0.7" right="0.7" top="0.75" bottom="0.75" header="0.3" footer="0.3"/>
  <pageSetup paperSize="9" orientation="portrait"/>
  <headerFooter/>
  <ignoredErrors>
    <ignoredError sqref="B6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12" sqref="A12:B13"/>
    </sheetView>
  </sheetViews>
  <sheetFormatPr defaultColWidth="9" defaultRowHeight="14.25" outlineLevelCol="7"/>
  <cols>
    <col min="1" max="1" width="30" style="72" customWidth="1"/>
    <col min="2" max="2" width="15.125" style="72" customWidth="1"/>
    <col min="3" max="3" width="35.125" style="72" customWidth="1"/>
    <col min="4" max="4" width="14.75" style="72" customWidth="1"/>
    <col min="5" max="16384" width="9" style="72"/>
  </cols>
  <sheetData>
    <row r="1" s="69" customFormat="1" ht="21" customHeight="1" spans="1:4">
      <c r="A1" s="30" t="s">
        <v>2553</v>
      </c>
      <c r="B1" s="31"/>
      <c r="C1" s="31"/>
      <c r="D1" s="32"/>
    </row>
    <row r="2" s="70" customFormat="1" ht="26.25" customHeight="1" spans="1:4">
      <c r="A2" s="33" t="s">
        <v>2554</v>
      </c>
      <c r="B2" s="33"/>
      <c r="C2" s="33"/>
      <c r="D2" s="33"/>
    </row>
    <row r="3" s="70" customFormat="1" ht="33.95" customHeight="1" spans="1:4">
      <c r="A3" s="34" t="s">
        <v>2555</v>
      </c>
      <c r="B3" s="34"/>
      <c r="C3" s="34"/>
      <c r="D3" s="73" t="s">
        <v>2328</v>
      </c>
    </row>
    <row r="4" s="71" customFormat="1" ht="35.1" customHeight="1" spans="1:4">
      <c r="A4" s="36" t="s">
        <v>2556</v>
      </c>
      <c r="B4" s="36"/>
      <c r="C4" s="36" t="s">
        <v>2557</v>
      </c>
      <c r="D4" s="36"/>
    </row>
    <row r="5" s="71" customFormat="1" ht="35.1" customHeight="1" spans="1:4">
      <c r="A5" s="36" t="s">
        <v>2558</v>
      </c>
      <c r="B5" s="56" t="s">
        <v>9</v>
      </c>
      <c r="C5" s="36" t="s">
        <v>2559</v>
      </c>
      <c r="D5" s="9" t="s">
        <v>9</v>
      </c>
    </row>
    <row r="6" s="71" customFormat="1" ht="35.1" customHeight="1" spans="1:4">
      <c r="A6" s="37" t="s">
        <v>2560</v>
      </c>
      <c r="B6" s="57">
        <f>SUM(B7:B13)</f>
        <v>40969</v>
      </c>
      <c r="C6" s="37" t="s">
        <v>2561</v>
      </c>
      <c r="D6" s="57">
        <f>SUM(D7:D11)</f>
        <v>40969</v>
      </c>
    </row>
    <row r="7" s="71" customFormat="1" ht="35.1" customHeight="1" spans="1:8">
      <c r="A7" s="58" t="s">
        <v>2562</v>
      </c>
      <c r="B7" s="56">
        <v>5000</v>
      </c>
      <c r="C7" s="40" t="s">
        <v>2563</v>
      </c>
      <c r="D7" s="38">
        <v>969</v>
      </c>
      <c r="H7" s="74"/>
    </row>
    <row r="8" s="71" customFormat="1" ht="35.1" customHeight="1" spans="1:4">
      <c r="A8" s="58" t="s">
        <v>2564</v>
      </c>
      <c r="B8" s="56"/>
      <c r="C8" s="42" t="s">
        <v>2565</v>
      </c>
      <c r="D8" s="38"/>
    </row>
    <row r="9" s="71" customFormat="1" ht="35.1" customHeight="1" spans="1:4">
      <c r="A9" s="58" t="s">
        <v>2566</v>
      </c>
      <c r="B9" s="56"/>
      <c r="C9" s="42" t="s">
        <v>2567</v>
      </c>
      <c r="D9" s="38"/>
    </row>
    <row r="10" s="71" customFormat="1" ht="35.1" customHeight="1" spans="1:4">
      <c r="A10" s="58" t="s">
        <v>2568</v>
      </c>
      <c r="B10" s="56"/>
      <c r="C10" s="42" t="s">
        <v>2569</v>
      </c>
      <c r="D10" s="38"/>
    </row>
    <row r="11" s="71" customFormat="1" ht="35.1" customHeight="1" spans="1:4">
      <c r="A11" s="58" t="s">
        <v>2570</v>
      </c>
      <c r="B11" s="56">
        <v>35000</v>
      </c>
      <c r="C11" s="42" t="s">
        <v>2571</v>
      </c>
      <c r="D11" s="43">
        <v>40000</v>
      </c>
    </row>
    <row r="12" s="71" customFormat="1" ht="35.1" customHeight="1" spans="1:4">
      <c r="A12" s="49" t="s">
        <v>2572</v>
      </c>
      <c r="B12" s="59">
        <v>217</v>
      </c>
      <c r="C12" s="49"/>
      <c r="D12" s="75"/>
    </row>
    <row r="13" s="71" customFormat="1" ht="35.1" customHeight="1" spans="1:4">
      <c r="A13" s="49" t="s">
        <v>2573</v>
      </c>
      <c r="B13" s="59">
        <v>752</v>
      </c>
      <c r="C13" s="49"/>
      <c r="D13" s="46"/>
    </row>
    <row r="14" s="71" customFormat="1" ht="35.1" customHeight="1" spans="1:4">
      <c r="A14" s="48"/>
      <c r="B14" s="76"/>
      <c r="C14" s="49"/>
      <c r="D14" s="46"/>
    </row>
    <row r="15" s="71" customFormat="1" ht="35.1" customHeight="1" spans="1:4">
      <c r="A15" s="50"/>
      <c r="B15" s="76"/>
      <c r="C15" s="51"/>
      <c r="D15" s="46"/>
    </row>
    <row r="16" s="71" customFormat="1" ht="35.1" customHeight="1" spans="1:4">
      <c r="A16" s="52"/>
      <c r="B16" s="53"/>
      <c r="C16" s="51"/>
      <c r="D16" s="46"/>
    </row>
    <row r="17" s="71" customFormat="1" ht="35.1" customHeight="1" spans="1:4">
      <c r="A17" s="52"/>
      <c r="B17" s="53"/>
      <c r="C17" s="50"/>
      <c r="D17" s="46"/>
    </row>
    <row r="18" s="71" customFormat="1" ht="35.1" customHeight="1" spans="1:4">
      <c r="A18" s="52"/>
      <c r="B18" s="53"/>
      <c r="C18" s="50"/>
      <c r="D18" s="46"/>
    </row>
    <row r="19" s="71" customFormat="1" ht="35.1" customHeight="1" spans="1:4">
      <c r="A19" s="52"/>
      <c r="B19" s="53"/>
      <c r="C19" s="53"/>
      <c r="D19" s="54"/>
    </row>
    <row r="20" s="71" customFormat="1" ht="35.1" customHeight="1" spans="1:4">
      <c r="A20" s="52"/>
      <c r="B20" s="53"/>
      <c r="C20" s="53"/>
      <c r="D20" s="54"/>
    </row>
    <row r="21" s="71" customFormat="1"/>
    <row r="22" s="71" customFormat="1"/>
    <row r="23" s="71" customFormat="1"/>
    <row r="24" s="71" customFormat="1"/>
    <row r="25" s="71" customFormat="1"/>
    <row r="26" s="71" customFormat="1"/>
    <row r="27" s="71" customFormat="1"/>
    <row r="28" s="71" customFormat="1"/>
    <row r="29" s="71" customFormat="1"/>
    <row r="30" s="71" customFormat="1"/>
    <row r="31" s="71" customFormat="1"/>
  </sheetData>
  <mergeCells count="4">
    <mergeCell ref="A2:D2"/>
    <mergeCell ref="A3:C3"/>
    <mergeCell ref="A4:B4"/>
    <mergeCell ref="C4:D4"/>
  </mergeCells>
  <pageMargins left="0.748031496062992" right="0.551181102362205" top="0.590551181102362" bottom="0.590551181102362" header="0.511811023622047" footer="0.511811023622047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B11" sqref="B11"/>
    </sheetView>
  </sheetViews>
  <sheetFormatPr defaultColWidth="9" defaultRowHeight="13.5" outlineLevelCol="3"/>
  <cols>
    <col min="1" max="1" width="42.75" customWidth="1"/>
    <col min="2" max="2" width="40.5" customWidth="1"/>
  </cols>
  <sheetData>
    <row r="1" ht="22.5" spans="1:2">
      <c r="A1" s="60" t="s">
        <v>2574</v>
      </c>
      <c r="B1" s="61"/>
    </row>
    <row r="2" ht="22.5" spans="1:2">
      <c r="A2" s="62" t="s">
        <v>2575</v>
      </c>
      <c r="B2" s="62"/>
    </row>
    <row r="3" ht="29.25" customHeight="1" spans="1:2">
      <c r="A3" s="63" t="s">
        <v>2576</v>
      </c>
      <c r="B3" s="63"/>
    </row>
    <row r="4" ht="30" customHeight="1" spans="1:2">
      <c r="A4" s="64" t="s">
        <v>3</v>
      </c>
      <c r="B4" s="65" t="s">
        <v>2463</v>
      </c>
    </row>
    <row r="5" ht="10.5" customHeight="1" spans="1:2">
      <c r="A5" s="64"/>
      <c r="B5" s="66"/>
    </row>
    <row r="6" ht="30" customHeight="1" spans="1:2">
      <c r="A6" s="40" t="s">
        <v>2577</v>
      </c>
      <c r="B6" s="67"/>
    </row>
    <row r="7" ht="30" customHeight="1" spans="1:4">
      <c r="A7" s="40" t="s">
        <v>2578</v>
      </c>
      <c r="B7" s="67"/>
      <c r="D7" s="25"/>
    </row>
    <row r="8" ht="30" customHeight="1" spans="1:2">
      <c r="A8" s="41" t="s">
        <v>2579</v>
      </c>
      <c r="B8" s="67"/>
    </row>
    <row r="9" ht="30" customHeight="1" spans="1:2">
      <c r="A9" s="41" t="s">
        <v>2580</v>
      </c>
      <c r="B9" s="67"/>
    </row>
    <row r="10" ht="30" customHeight="1" spans="1:2">
      <c r="A10" s="41" t="s">
        <v>2581</v>
      </c>
      <c r="B10" s="67"/>
    </row>
    <row r="11" ht="30" customHeight="1" spans="1:2">
      <c r="A11" s="41" t="s">
        <v>2582</v>
      </c>
      <c r="B11" s="10"/>
    </row>
    <row r="12" ht="30" customHeight="1" spans="1:2">
      <c r="A12" s="41" t="s">
        <v>2583</v>
      </c>
      <c r="B12" s="10"/>
    </row>
    <row r="13" ht="30" customHeight="1" spans="1:2">
      <c r="A13" s="41" t="s">
        <v>2584</v>
      </c>
      <c r="B13" s="10"/>
    </row>
    <row r="14" ht="30" customHeight="1" spans="1:2">
      <c r="A14" s="41" t="s">
        <v>2585</v>
      </c>
      <c r="B14" s="47">
        <v>217</v>
      </c>
    </row>
    <row r="15" ht="30" customHeight="1" spans="1:2">
      <c r="A15" s="41" t="s">
        <v>2586</v>
      </c>
      <c r="B15" s="47">
        <v>217</v>
      </c>
    </row>
    <row r="16" ht="30" customHeight="1" spans="1:2">
      <c r="A16" s="68" t="s">
        <v>2587</v>
      </c>
      <c r="B16" s="47">
        <v>217</v>
      </c>
    </row>
  </sheetData>
  <mergeCells count="4">
    <mergeCell ref="A2:B2"/>
    <mergeCell ref="A3:B3"/>
    <mergeCell ref="A4:A5"/>
    <mergeCell ref="B4:B5"/>
  </mergeCells>
  <pageMargins left="0.7" right="0.7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B7" sqref="B7"/>
    </sheetView>
  </sheetViews>
  <sheetFormatPr defaultColWidth="9" defaultRowHeight="13.5" outlineLevelCol="4"/>
  <cols>
    <col min="1" max="2" width="34.75" customWidth="1"/>
  </cols>
  <sheetData>
    <row r="1" ht="18.75" spans="1:2">
      <c r="A1" s="30" t="s">
        <v>2588</v>
      </c>
      <c r="B1" s="31"/>
    </row>
    <row r="2" ht="25.5" spans="1:2">
      <c r="A2" s="33" t="s">
        <v>2589</v>
      </c>
      <c r="B2" s="33"/>
    </row>
    <row r="3" ht="18.75" spans="1:2">
      <c r="A3" s="55" t="s">
        <v>2590</v>
      </c>
      <c r="B3" s="55"/>
    </row>
    <row r="4" ht="48" customHeight="1" spans="1:2">
      <c r="A4" s="36" t="s">
        <v>2556</v>
      </c>
      <c r="B4" s="36"/>
    </row>
    <row r="5" ht="48" customHeight="1" spans="1:2">
      <c r="A5" s="36" t="s">
        <v>2558</v>
      </c>
      <c r="B5" s="56" t="s">
        <v>9</v>
      </c>
    </row>
    <row r="6" ht="48" customHeight="1" spans="1:2">
      <c r="A6" s="37" t="s">
        <v>2560</v>
      </c>
      <c r="B6" s="57">
        <f>SUM(B7:B13)</f>
        <v>40969</v>
      </c>
    </row>
    <row r="7" ht="48" customHeight="1" spans="1:5">
      <c r="A7" s="58" t="s">
        <v>2562</v>
      </c>
      <c r="B7" s="56">
        <v>5000</v>
      </c>
      <c r="E7" s="25"/>
    </row>
    <row r="8" ht="48" customHeight="1" spans="1:2">
      <c r="A8" s="58" t="s">
        <v>2564</v>
      </c>
      <c r="B8" s="56"/>
    </row>
    <row r="9" ht="48" customHeight="1" spans="1:2">
      <c r="A9" s="58" t="s">
        <v>2566</v>
      </c>
      <c r="B9" s="56"/>
    </row>
    <row r="10" ht="48" customHeight="1" spans="1:2">
      <c r="A10" s="58" t="s">
        <v>2568</v>
      </c>
      <c r="B10" s="56"/>
    </row>
    <row r="11" ht="48" customHeight="1" spans="1:2">
      <c r="A11" s="58" t="s">
        <v>2570</v>
      </c>
      <c r="B11" s="56">
        <v>35000</v>
      </c>
    </row>
    <row r="12" ht="57" customHeight="1" spans="1:2">
      <c r="A12" s="49" t="s">
        <v>2572</v>
      </c>
      <c r="B12" s="59">
        <v>217</v>
      </c>
    </row>
    <row r="13" ht="57" customHeight="1" spans="1:2">
      <c r="A13" s="49" t="s">
        <v>2573</v>
      </c>
      <c r="B13" s="59">
        <v>752</v>
      </c>
    </row>
  </sheetData>
  <mergeCells count="3">
    <mergeCell ref="A2:B2"/>
    <mergeCell ref="A3:B3"/>
    <mergeCell ref="A4:B4"/>
  </mergeCells>
  <pageMargins left="0.7" right="0.7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D15" sqref="D15"/>
    </sheetView>
  </sheetViews>
  <sheetFormatPr defaultColWidth="9" defaultRowHeight="13.5" outlineLevelCol="4"/>
  <cols>
    <col min="1" max="1" width="33.875" customWidth="1"/>
    <col min="2" max="2" width="14" customWidth="1"/>
    <col min="3" max="3" width="14.125" customWidth="1"/>
    <col min="4" max="4" width="21.25" customWidth="1"/>
  </cols>
  <sheetData>
    <row r="1" ht="18.75" spans="1:3">
      <c r="A1" s="30" t="s">
        <v>2591</v>
      </c>
      <c r="B1" s="31"/>
      <c r="C1" s="32"/>
    </row>
    <row r="2" ht="25.5" spans="1:4">
      <c r="A2" s="33" t="s">
        <v>2592</v>
      </c>
      <c r="B2" s="33"/>
      <c r="C2" s="33"/>
      <c r="D2" s="33"/>
    </row>
    <row r="3" ht="39" customHeight="1" spans="1:4">
      <c r="A3" s="34" t="s">
        <v>2593</v>
      </c>
      <c r="B3" s="34"/>
      <c r="C3" s="34"/>
      <c r="D3" s="35" t="s">
        <v>2328</v>
      </c>
    </row>
    <row r="4" ht="30" customHeight="1" spans="1:4">
      <c r="A4" s="36" t="s">
        <v>2559</v>
      </c>
      <c r="B4" s="9" t="s">
        <v>22</v>
      </c>
      <c r="C4" s="9" t="s">
        <v>9</v>
      </c>
      <c r="D4" s="10" t="s">
        <v>2594</v>
      </c>
    </row>
    <row r="5" ht="30" customHeight="1" spans="1:4">
      <c r="A5" s="37" t="s">
        <v>2561</v>
      </c>
      <c r="B5" s="38">
        <f>B12+B14+B16</f>
        <v>843</v>
      </c>
      <c r="C5" s="38">
        <f>C12+C14+C16+C6</f>
        <v>40969</v>
      </c>
      <c r="D5" s="39">
        <f>C5/B5</f>
        <v>48.5990510083037</v>
      </c>
    </row>
    <row r="6" ht="30" customHeight="1" spans="1:4">
      <c r="A6" s="40" t="s">
        <v>2595</v>
      </c>
      <c r="B6" s="38"/>
      <c r="C6" s="38">
        <v>969</v>
      </c>
      <c r="D6" s="39"/>
    </row>
    <row r="7" ht="30" customHeight="1" spans="1:4">
      <c r="A7" s="40" t="s">
        <v>2578</v>
      </c>
      <c r="B7" s="38"/>
      <c r="C7" s="38"/>
      <c r="D7" s="39"/>
    </row>
    <row r="8" ht="30" customHeight="1" spans="1:4">
      <c r="A8" s="41" t="s">
        <v>2596</v>
      </c>
      <c r="B8" s="38"/>
      <c r="C8" s="38"/>
      <c r="D8" s="39"/>
    </row>
    <row r="9" ht="30" customHeight="1" spans="1:4">
      <c r="A9" s="41" t="s">
        <v>2597</v>
      </c>
      <c r="B9" s="38"/>
      <c r="C9" s="38"/>
      <c r="D9" s="39"/>
    </row>
    <row r="10" ht="30" customHeight="1" spans="1:4">
      <c r="A10" s="41" t="s">
        <v>2598</v>
      </c>
      <c r="B10" s="38"/>
      <c r="C10" s="38"/>
      <c r="D10" s="39"/>
    </row>
    <row r="11" ht="30" customHeight="1" spans="1:5">
      <c r="A11" s="41" t="s">
        <v>2599</v>
      </c>
      <c r="B11" s="38"/>
      <c r="C11" s="38"/>
      <c r="D11" s="39"/>
      <c r="E11" s="25"/>
    </row>
    <row r="12" ht="30" customHeight="1" spans="1:4">
      <c r="A12" s="41" t="s">
        <v>2600</v>
      </c>
      <c r="B12" s="38">
        <v>32</v>
      </c>
      <c r="C12" s="38"/>
      <c r="D12" s="39"/>
    </row>
    <row r="13" ht="30" customHeight="1" spans="1:4">
      <c r="A13" s="41" t="s">
        <v>2601</v>
      </c>
      <c r="B13" s="38"/>
      <c r="C13" s="38"/>
      <c r="D13" s="39"/>
    </row>
    <row r="14" ht="30" customHeight="1" spans="1:4">
      <c r="A14" s="42" t="s">
        <v>2602</v>
      </c>
      <c r="B14" s="43">
        <v>59</v>
      </c>
      <c r="C14" s="43">
        <v>40000</v>
      </c>
      <c r="D14" s="39">
        <f>C14/B14</f>
        <v>677.966101694915</v>
      </c>
    </row>
    <row r="15" ht="30" customHeight="1" spans="1:4">
      <c r="A15" s="42" t="s">
        <v>2571</v>
      </c>
      <c r="B15" s="44"/>
      <c r="C15" s="44" t="s">
        <v>2603</v>
      </c>
      <c r="D15" s="39" t="e">
        <f>C15/B15</f>
        <v>#VALUE!</v>
      </c>
    </row>
    <row r="16" ht="30" customHeight="1" spans="1:4">
      <c r="A16" s="42" t="s">
        <v>2604</v>
      </c>
      <c r="B16" s="45">
        <v>752</v>
      </c>
      <c r="C16" s="46"/>
      <c r="D16" s="47">
        <f>C16/B16</f>
        <v>0</v>
      </c>
    </row>
    <row r="17" ht="30" customHeight="1" spans="1:4">
      <c r="A17" s="48"/>
      <c r="B17" s="49"/>
      <c r="C17" s="46"/>
      <c r="D17" s="10"/>
    </row>
    <row r="18" ht="30" customHeight="1" spans="1:4">
      <c r="A18" s="50"/>
      <c r="B18" s="51"/>
      <c r="C18" s="46"/>
      <c r="D18" s="10"/>
    </row>
    <row r="19" ht="30" customHeight="1" spans="1:4">
      <c r="A19" s="52"/>
      <c r="B19" s="51"/>
      <c r="C19" s="46"/>
      <c r="D19" s="10"/>
    </row>
    <row r="20" ht="30" customHeight="1" spans="1:4">
      <c r="A20" s="52"/>
      <c r="B20" s="50"/>
      <c r="C20" s="46"/>
      <c r="D20" s="10"/>
    </row>
    <row r="21" ht="30" customHeight="1" spans="1:4">
      <c r="A21" s="52"/>
      <c r="B21" s="50"/>
      <c r="C21" s="46"/>
      <c r="D21" s="10"/>
    </row>
    <row r="22" ht="30" customHeight="1" spans="1:4">
      <c r="A22" s="52"/>
      <c r="B22" s="53"/>
      <c r="C22" s="54"/>
      <c r="D22" s="10"/>
    </row>
    <row r="23" ht="30" customHeight="1" spans="1:4">
      <c r="A23" s="52"/>
      <c r="B23" s="53"/>
      <c r="C23" s="54"/>
      <c r="D23" s="10"/>
    </row>
  </sheetData>
  <mergeCells count="2">
    <mergeCell ref="A2:D2"/>
    <mergeCell ref="A3:C3"/>
  </mergeCells>
  <pageMargins left="0.7" right="0.7" top="0.75" bottom="0.75" header="0.3" footer="0.3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B8" sqref="B8"/>
    </sheetView>
  </sheetViews>
  <sheetFormatPr defaultColWidth="9" defaultRowHeight="13.5" outlineLevelCol="5"/>
  <cols>
    <col min="1" max="1" width="33.875" customWidth="1"/>
    <col min="2" max="2" width="14" customWidth="1"/>
    <col min="3" max="3" width="14.125" customWidth="1"/>
    <col min="4" max="4" width="21.25" customWidth="1"/>
  </cols>
  <sheetData>
    <row r="1" customFormat="1" ht="18.75" spans="1:3">
      <c r="A1" s="30" t="s">
        <v>2591</v>
      </c>
      <c r="B1" s="31"/>
      <c r="C1" s="32"/>
    </row>
    <row r="2" ht="25.5" spans="1:4">
      <c r="A2" s="33" t="s">
        <v>2605</v>
      </c>
      <c r="B2" s="33"/>
      <c r="C2" s="33"/>
      <c r="D2" s="33"/>
    </row>
    <row r="3" ht="39" customHeight="1" spans="1:4">
      <c r="A3" s="34" t="s">
        <v>2593</v>
      </c>
      <c r="B3" s="34"/>
      <c r="C3" s="34"/>
      <c r="D3" s="35" t="s">
        <v>2328</v>
      </c>
    </row>
    <row r="4" ht="30" customHeight="1" spans="1:4">
      <c r="A4" s="36" t="s">
        <v>2559</v>
      </c>
      <c r="B4" s="9" t="s">
        <v>22</v>
      </c>
      <c r="C4" s="9" t="s">
        <v>9</v>
      </c>
      <c r="D4" s="10" t="s">
        <v>2594</v>
      </c>
    </row>
    <row r="5" ht="30" customHeight="1" spans="1:4">
      <c r="A5" s="37" t="s">
        <v>2561</v>
      </c>
      <c r="B5" s="38">
        <f>B12+B14+B16</f>
        <v>843</v>
      </c>
      <c r="C5" s="38">
        <f>C12+C14+C16+C6</f>
        <v>40969</v>
      </c>
      <c r="D5" s="39">
        <f>C5/B5</f>
        <v>48.5990510083037</v>
      </c>
    </row>
    <row r="6" ht="30" customHeight="1" spans="1:4">
      <c r="A6" s="40" t="s">
        <v>2595</v>
      </c>
      <c r="B6" s="38"/>
      <c r="C6" s="38">
        <v>969</v>
      </c>
      <c r="D6" s="39"/>
    </row>
    <row r="7" ht="30" customHeight="1" spans="1:4">
      <c r="A7" s="40" t="s">
        <v>2578</v>
      </c>
      <c r="B7" s="38"/>
      <c r="C7" s="38"/>
      <c r="D7" s="39"/>
    </row>
    <row r="8" ht="30" customHeight="1" spans="1:4">
      <c r="A8" s="41" t="s">
        <v>2596</v>
      </c>
      <c r="B8" s="38"/>
      <c r="C8" s="38"/>
      <c r="D8" s="39"/>
    </row>
    <row r="9" ht="30" customHeight="1" spans="1:4">
      <c r="A9" s="41" t="s">
        <v>2597</v>
      </c>
      <c r="B9" s="38"/>
      <c r="C9" s="38"/>
      <c r="D9" s="39"/>
    </row>
    <row r="10" ht="30" customHeight="1" spans="1:4">
      <c r="A10" s="41" t="s">
        <v>2598</v>
      </c>
      <c r="B10" s="38"/>
      <c r="C10" s="38"/>
      <c r="D10" s="39"/>
    </row>
    <row r="11" ht="30" customHeight="1" spans="1:6">
      <c r="A11" s="41" t="s">
        <v>2599</v>
      </c>
      <c r="B11" s="38"/>
      <c r="C11" s="38"/>
      <c r="D11" s="39"/>
      <c r="F11" s="25"/>
    </row>
    <row r="12" ht="30" customHeight="1" spans="1:4">
      <c r="A12" s="41" t="s">
        <v>2600</v>
      </c>
      <c r="B12" s="38">
        <v>32</v>
      </c>
      <c r="C12" s="38"/>
      <c r="D12" s="39"/>
    </row>
    <row r="13" ht="30" customHeight="1" spans="1:4">
      <c r="A13" s="41" t="s">
        <v>2601</v>
      </c>
      <c r="B13" s="38"/>
      <c r="C13" s="38"/>
      <c r="D13" s="39"/>
    </row>
    <row r="14" ht="30" customHeight="1" spans="1:4">
      <c r="A14" s="42" t="s">
        <v>2602</v>
      </c>
      <c r="B14" s="43">
        <v>59</v>
      </c>
      <c r="C14" s="43">
        <v>40000</v>
      </c>
      <c r="D14" s="39">
        <f t="shared" ref="D14:D16" si="0">C14/B14</f>
        <v>677.966101694915</v>
      </c>
    </row>
    <row r="15" ht="30" customHeight="1" spans="1:4">
      <c r="A15" s="42" t="s">
        <v>2571</v>
      </c>
      <c r="B15" s="44"/>
      <c r="C15" s="44"/>
      <c r="D15" s="39" t="e">
        <f t="shared" si="0"/>
        <v>#DIV/0!</v>
      </c>
    </row>
    <row r="16" ht="30" customHeight="1" spans="1:4">
      <c r="A16" s="42" t="s">
        <v>2604</v>
      </c>
      <c r="B16" s="45">
        <v>752</v>
      </c>
      <c r="C16" s="46"/>
      <c r="D16" s="47">
        <f t="shared" si="0"/>
        <v>0</v>
      </c>
    </row>
    <row r="17" ht="30" customHeight="1" spans="1:4">
      <c r="A17" s="48"/>
      <c r="B17" s="49"/>
      <c r="C17" s="46"/>
      <c r="D17" s="10"/>
    </row>
    <row r="18" ht="30" customHeight="1" spans="1:4">
      <c r="A18" s="50"/>
      <c r="B18" s="51"/>
      <c r="C18" s="46"/>
      <c r="D18" s="10"/>
    </row>
    <row r="19" ht="30" customHeight="1" spans="1:4">
      <c r="A19" s="52"/>
      <c r="B19" s="51"/>
      <c r="C19" s="46"/>
      <c r="D19" s="10"/>
    </row>
    <row r="20" ht="30" customHeight="1" spans="1:4">
      <c r="A20" s="52"/>
      <c r="B20" s="50"/>
      <c r="C20" s="46"/>
      <c r="D20" s="10"/>
    </row>
    <row r="21" ht="30" customHeight="1" spans="1:4">
      <c r="A21" s="52"/>
      <c r="B21" s="50"/>
      <c r="C21" s="46"/>
      <c r="D21" s="10"/>
    </row>
    <row r="22" ht="30" customHeight="1" spans="1:4">
      <c r="A22" s="52"/>
      <c r="B22" s="53"/>
      <c r="C22" s="54"/>
      <c r="D22" s="10"/>
    </row>
    <row r="23" ht="30" customHeight="1" spans="1:4">
      <c r="A23" s="52"/>
      <c r="B23" s="53"/>
      <c r="C23" s="54"/>
      <c r="D23" s="10"/>
    </row>
  </sheetData>
  <mergeCells count="2">
    <mergeCell ref="A2:D2"/>
    <mergeCell ref="A3:C3"/>
  </mergeCells>
  <pageMargins left="0.7" right="0.7" top="0.75" bottom="0.75" header="0.3" footer="0.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3" sqref="B3"/>
    </sheetView>
  </sheetViews>
  <sheetFormatPr defaultColWidth="9" defaultRowHeight="13.5" outlineLevelCol="2"/>
  <cols>
    <col min="1" max="1" width="35.25" customWidth="1"/>
    <col min="2" max="2" width="31.875" customWidth="1"/>
  </cols>
  <sheetData>
    <row r="1" ht="29.25" customHeight="1" spans="1:1">
      <c r="A1" s="15" t="s">
        <v>2606</v>
      </c>
    </row>
    <row r="2" ht="22.5" spans="1:2">
      <c r="A2" s="16" t="s">
        <v>2607</v>
      </c>
      <c r="B2" s="17"/>
    </row>
    <row r="3" ht="42" customHeight="1" spans="1:2">
      <c r="A3" s="18"/>
      <c r="B3" s="19" t="s">
        <v>2608</v>
      </c>
    </row>
    <row r="4" ht="35.1" customHeight="1" spans="1:2">
      <c r="A4" s="20" t="s">
        <v>3</v>
      </c>
      <c r="B4" s="21" t="s">
        <v>2609</v>
      </c>
    </row>
    <row r="5" ht="35.1" customHeight="1" spans="1:2">
      <c r="A5" s="11" t="s">
        <v>2610</v>
      </c>
      <c r="B5" s="22">
        <f>SUM(B6:B9)</f>
        <v>103684</v>
      </c>
    </row>
    <row r="6" ht="35.1" customHeight="1" spans="1:3">
      <c r="A6" s="23" t="s">
        <v>2611</v>
      </c>
      <c r="B6" s="24">
        <v>28771</v>
      </c>
      <c r="C6" s="25"/>
    </row>
    <row r="7" ht="35.1" customHeight="1" spans="1:2">
      <c r="A7" s="23" t="s">
        <v>2612</v>
      </c>
      <c r="B7" s="24">
        <v>59104</v>
      </c>
    </row>
    <row r="8" ht="35.1" customHeight="1" spans="1:2">
      <c r="A8" s="26" t="s">
        <v>2613</v>
      </c>
      <c r="B8" s="24">
        <v>15809</v>
      </c>
    </row>
    <row r="9" ht="35.1" customHeight="1" spans="1:2">
      <c r="A9" s="27"/>
      <c r="B9" s="24"/>
    </row>
    <row r="10" ht="35.1" customHeight="1" spans="1:2">
      <c r="A10" s="28"/>
      <c r="B10" s="24"/>
    </row>
    <row r="11" ht="35.1" customHeight="1" spans="1:2">
      <c r="A11" s="29"/>
      <c r="B11" s="24"/>
    </row>
  </sheetData>
  <mergeCells count="1">
    <mergeCell ref="A2:B2"/>
  </mergeCells>
  <pageMargins left="1.10236220472441" right="0.708661417322835" top="0.748031496062992" bottom="0.748031496062992" header="0.31496062992126" footer="0.31496062992126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A14" sqref="A14"/>
    </sheetView>
  </sheetViews>
  <sheetFormatPr defaultColWidth="9" defaultRowHeight="13.5" outlineLevelRow="7" outlineLevelCol="3"/>
  <cols>
    <col min="1" max="1" width="43" customWidth="1"/>
    <col min="2" max="2" width="16.125" style="1" customWidth="1"/>
    <col min="3" max="3" width="15.875" customWidth="1"/>
    <col min="4" max="4" width="22" customWidth="1"/>
    <col min="6" max="6" width="35.125" customWidth="1"/>
    <col min="7" max="7" width="18.25" customWidth="1"/>
  </cols>
  <sheetData>
    <row r="1" ht="18.75" spans="1:3">
      <c r="A1" s="2" t="s">
        <v>2614</v>
      </c>
      <c r="B1" s="3"/>
      <c r="C1" s="3"/>
    </row>
    <row r="2" ht="27" customHeight="1" spans="1:4">
      <c r="A2" s="4" t="s">
        <v>2615</v>
      </c>
      <c r="B2" s="4"/>
      <c r="C2" s="4"/>
      <c r="D2" s="4"/>
    </row>
    <row r="3" ht="22.5" customHeight="1" spans="1:4">
      <c r="A3" s="5"/>
      <c r="B3" s="6"/>
      <c r="C3" s="5"/>
      <c r="D3" s="7" t="s">
        <v>2</v>
      </c>
    </row>
    <row r="4" ht="24.95" customHeight="1" spans="1:4">
      <c r="A4" s="8" t="s">
        <v>2372</v>
      </c>
      <c r="B4" s="9" t="s">
        <v>2616</v>
      </c>
      <c r="C4" s="9" t="s">
        <v>2617</v>
      </c>
      <c r="D4" s="10" t="s">
        <v>2594</v>
      </c>
    </row>
    <row r="5" ht="24.95" customHeight="1" spans="1:4">
      <c r="A5" s="11" t="s">
        <v>2618</v>
      </c>
      <c r="B5" s="12">
        <f>B6+B7+B8</f>
        <v>89950</v>
      </c>
      <c r="C5" s="12">
        <f>C6+C7+C8</f>
        <v>103684</v>
      </c>
      <c r="D5" s="13">
        <f>C5/B5*100</f>
        <v>115.268482490272</v>
      </c>
    </row>
    <row r="6" ht="24.95" customHeight="1" spans="1:4">
      <c r="A6" s="14" t="s">
        <v>2619</v>
      </c>
      <c r="B6" s="12">
        <v>21105</v>
      </c>
      <c r="C6" s="12">
        <v>28771</v>
      </c>
      <c r="D6" s="13">
        <f>C6/B6*100</f>
        <v>136.323146173892</v>
      </c>
    </row>
    <row r="7" ht="24.95" customHeight="1" spans="1:4">
      <c r="A7" s="14" t="s">
        <v>2620</v>
      </c>
      <c r="B7" s="12">
        <v>55821</v>
      </c>
      <c r="C7" s="12">
        <v>59104</v>
      </c>
      <c r="D7" s="13">
        <f>C7/B7*100</f>
        <v>105.881299152649</v>
      </c>
    </row>
    <row r="8" ht="24.95" customHeight="1" spans="1:4">
      <c r="A8" s="11" t="s">
        <v>2621</v>
      </c>
      <c r="B8" s="12">
        <v>13024</v>
      </c>
      <c r="C8" s="12">
        <v>15809</v>
      </c>
      <c r="D8" s="13">
        <f>C8/B8*100</f>
        <v>121.3835995086</v>
      </c>
    </row>
  </sheetData>
  <mergeCells count="1">
    <mergeCell ref="A2:D2"/>
  </mergeCells>
  <pageMargins left="0.708661417322835" right="0.31496062992126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1.一般公共预算收入表</vt:lpstr>
      <vt:lpstr>2.一般公共预算支出表</vt:lpstr>
      <vt:lpstr>3.一般公共预算本级支出表 </vt:lpstr>
      <vt:lpstr>4.一般公共预算本级基本支出表</vt:lpstr>
      <vt:lpstr>5.税收返还和转移支付分项目</vt:lpstr>
      <vt:lpstr>6.税收返还和转移支付分地区</vt:lpstr>
      <vt:lpstr>7.一般债务限额及余额表</vt:lpstr>
      <vt:lpstr>8.专项债务限额及余额表</vt:lpstr>
      <vt:lpstr>9.2024年县级三公经费预算表</vt:lpstr>
      <vt:lpstr>10.本级收入预算表</vt:lpstr>
      <vt:lpstr>11.政府性基金转移支付表</vt:lpstr>
      <vt:lpstr>12.政府性基金收入表</vt:lpstr>
      <vt:lpstr>13.县本级基金收入表</vt:lpstr>
      <vt:lpstr>14.本级基金支出明细表</vt:lpstr>
      <vt:lpstr>15.政府性基金支出表</vt:lpstr>
      <vt:lpstr>16.国有资本经营收支预算</vt:lpstr>
      <vt:lpstr>17.国有资本经营转移支付表</vt:lpstr>
      <vt:lpstr>18.国有资本经营预算收入表</vt:lpstr>
      <vt:lpstr>19.国有资本经营支出表</vt:lpstr>
      <vt:lpstr>20.本级国有资本经营支出表</vt:lpstr>
      <vt:lpstr>21.社保基金收入表</vt:lpstr>
      <vt:lpstr>22.社保基金支出表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久念</cp:lastModifiedBy>
  <dcterms:created xsi:type="dcterms:W3CDTF">2017-04-13T02:11:00Z</dcterms:created>
  <cp:lastPrinted>2021-10-15T00:00:00Z</cp:lastPrinted>
  <dcterms:modified xsi:type="dcterms:W3CDTF">2025-08-01T09:24:35Z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2052-11.8.6.11829</vt:lpwstr>
  </property>
  <property fmtid="{D5CDD505-2E9C-101B-9397-08002B2CF9AE}" pid="3" name="ICV">
    <vt:lpwstr>7F609672C80F4321BD3B574B6740B293</vt:lpwstr>
  </property>
  <property fmtid="{D5CDD505-2E9C-101B-9397-08002B2CF9AE}" pid="4" name="KSOReadingLayout">
    <vt:bool>false</vt:bool>
  </property>
</Properties>
</file>